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мета 1 " sheetId="8" r:id="rId1"/>
    <sheet name="смета7" sheetId="15" r:id="rId2"/>
  </sheets>
  <definedNames>
    <definedName name="_xlnm.Print_Titles" localSheetId="0">'смета 1 '!$9:$9</definedName>
    <definedName name="_xlnm.Print_Titles" localSheetId="1">смета7!$9:$9</definedName>
    <definedName name="_xlnm.Print_Area" localSheetId="0">'смета 1 '!$A$1:$I$119</definedName>
    <definedName name="_xlnm.Print_Area" localSheetId="1">смета7!$A$1:$G$125</definedName>
  </definedNames>
  <calcPr calcId="124519"/>
</workbook>
</file>

<file path=xl/calcChain.xml><?xml version="1.0" encoding="utf-8"?>
<calcChain xmlns="http://schemas.openxmlformats.org/spreadsheetml/2006/main">
  <c r="E38" i="15"/>
  <c r="E37"/>
  <c r="E36"/>
  <c r="E46"/>
  <c r="E39"/>
  <c r="L42"/>
  <c r="L43" s="1"/>
  <c r="E41"/>
  <c r="E40"/>
  <c r="D41"/>
  <c r="D40"/>
  <c r="L47"/>
  <c r="F15"/>
  <c r="E64" l="1"/>
  <c r="E65"/>
  <c r="E66"/>
  <c r="E79"/>
  <c r="D57" l="1"/>
  <c r="E63"/>
  <c r="E62"/>
  <c r="E67"/>
  <c r="D69"/>
  <c r="E81"/>
  <c r="E80"/>
  <c r="E109" l="1"/>
  <c r="E94"/>
  <c r="E87"/>
  <c r="E88"/>
  <c r="E89"/>
  <c r="E90"/>
  <c r="E91"/>
  <c r="E92"/>
  <c r="E93"/>
  <c r="E95"/>
  <c r="E96"/>
  <c r="E97"/>
  <c r="F112" i="8" l="1"/>
  <c r="E111"/>
  <c r="F109"/>
  <c r="E108"/>
  <c r="F106"/>
  <c r="E105"/>
  <c r="E104"/>
  <c r="E103"/>
  <c r="E100"/>
  <c r="E99"/>
  <c r="E98"/>
  <c r="E97"/>
  <c r="F93"/>
  <c r="F94" s="1"/>
  <c r="F92"/>
  <c r="F91"/>
  <c r="F90"/>
  <c r="F89"/>
  <c r="F88"/>
  <c r="F87"/>
  <c r="F86"/>
  <c r="F85"/>
  <c r="F84"/>
  <c r="F83"/>
  <c r="F82"/>
  <c r="F79"/>
  <c r="F80" s="1"/>
  <c r="E76"/>
  <c r="E75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4"/>
  <c r="E53"/>
  <c r="E48"/>
  <c r="E47"/>
  <c r="E46"/>
  <c r="E45"/>
  <c r="E44"/>
  <c r="E43"/>
  <c r="E42"/>
  <c r="F41"/>
  <c r="F50" s="1"/>
  <c r="F51" s="1"/>
  <c r="F40"/>
  <c r="F39"/>
  <c r="F38"/>
  <c r="E37"/>
  <c r="E36"/>
  <c r="E35"/>
  <c r="E34"/>
  <c r="E33"/>
  <c r="E32"/>
  <c r="E30"/>
  <c r="E29"/>
  <c r="E28"/>
  <c r="E27"/>
  <c r="E26"/>
  <c r="E25"/>
  <c r="E24"/>
  <c r="E23"/>
  <c r="E22"/>
  <c r="E21"/>
  <c r="E20"/>
  <c r="E19"/>
  <c r="E18"/>
  <c r="E17"/>
  <c r="E16"/>
  <c r="F15"/>
  <c r="E14"/>
  <c r="E13"/>
  <c r="E12"/>
  <c r="E11"/>
  <c r="F95" l="1"/>
  <c r="F113" s="1"/>
  <c r="F117" i="15" l="1"/>
  <c r="E116"/>
  <c r="F114"/>
  <c r="E113"/>
  <c r="F111"/>
  <c r="E110"/>
  <c r="E108"/>
  <c r="E107"/>
  <c r="E104"/>
  <c r="E103"/>
  <c r="E102"/>
  <c r="E101"/>
  <c r="F84"/>
  <c r="E83"/>
  <c r="E82"/>
  <c r="E78"/>
  <c r="E77"/>
  <c r="E76"/>
  <c r="E75"/>
  <c r="E74"/>
  <c r="E73"/>
  <c r="E72"/>
  <c r="E71"/>
  <c r="E70"/>
  <c r="E69"/>
  <c r="E68"/>
  <c r="E61"/>
  <c r="E60"/>
  <c r="E59"/>
  <c r="E58"/>
  <c r="E57"/>
  <c r="E56"/>
  <c r="E54"/>
  <c r="E53"/>
  <c r="E48"/>
  <c r="E47"/>
  <c r="E45"/>
  <c r="E44"/>
  <c r="E43"/>
  <c r="E42"/>
  <c r="E35"/>
  <c r="E34"/>
  <c r="E33"/>
  <c r="E32"/>
  <c r="E30"/>
  <c r="E29"/>
  <c r="E28"/>
  <c r="E27"/>
  <c r="E26"/>
  <c r="E25"/>
  <c r="E24"/>
  <c r="E23"/>
  <c r="E22"/>
  <c r="E21"/>
  <c r="E20"/>
  <c r="E19"/>
  <c r="E18"/>
  <c r="E17"/>
  <c r="E16"/>
  <c r="E14"/>
  <c r="E13"/>
  <c r="E12"/>
  <c r="E11"/>
  <c r="F98"/>
  <c r="E86"/>
  <c r="F50" l="1"/>
  <c r="F51" s="1"/>
  <c r="K51" s="1"/>
  <c r="F99"/>
  <c r="K99" s="1"/>
  <c r="F118" l="1"/>
</calcChain>
</file>

<file path=xl/sharedStrings.xml><?xml version="1.0" encoding="utf-8"?>
<sst xmlns="http://schemas.openxmlformats.org/spreadsheetml/2006/main" count="417" uniqueCount="149">
  <si>
    <t>№ п/п</t>
  </si>
  <si>
    <t xml:space="preserve">Наименование </t>
  </si>
  <si>
    <t>Ед.из.</t>
  </si>
  <si>
    <t>Кол-во</t>
  </si>
  <si>
    <t>Цена руб.</t>
  </si>
  <si>
    <t>Сумма руб.</t>
  </si>
  <si>
    <t>Приобретение основных средств</t>
  </si>
  <si>
    <t>Итого:</t>
  </si>
  <si>
    <t>Приобретение материальных запасов</t>
  </si>
  <si>
    <t>Всего:</t>
  </si>
  <si>
    <t>Прочие услуги</t>
  </si>
  <si>
    <t xml:space="preserve">Утверждаю </t>
  </si>
  <si>
    <t>шт.</t>
  </si>
  <si>
    <t>Услуги связи</t>
  </si>
  <si>
    <t>Школьный интернет</t>
  </si>
  <si>
    <t>усл.</t>
  </si>
  <si>
    <t>Итого учебники:</t>
  </si>
  <si>
    <t>стар.окоф</t>
  </si>
  <si>
    <t>нов.окоф</t>
  </si>
  <si>
    <t>740.00.10.01</t>
  </si>
  <si>
    <t>19 0001111</t>
  </si>
  <si>
    <t>16 36952,81,16 3695283</t>
  </si>
  <si>
    <t>330.32.99.53.190</t>
  </si>
  <si>
    <t xml:space="preserve">Учебники </t>
  </si>
  <si>
    <t>Бумага для печати на ОГЭ, ВПР.</t>
  </si>
  <si>
    <t>Всего по смете:</t>
  </si>
  <si>
    <t>Лицензия на использование новой версии ПО ViPNet Client 4.х (КС2)</t>
  </si>
  <si>
    <t>Компакт-диск с дистрибутивом ПО ViPNet Client for Windows 4.х (КС2)</t>
  </si>
  <si>
    <t>Kaspersky Endpoint Security for Business - SelectBand K:  10-14 Educational Premium License 1 Year, право на использование</t>
  </si>
  <si>
    <t>Kaspersky Стандартный Certified Media Pack Russian Edition. Media Pack</t>
  </si>
  <si>
    <t>инстал</t>
  </si>
  <si>
    <t>Имущественные права на использование Автоматизированной информационной системы "Модуль общеобразовательной организации (зачисление и обучение) системы "Сетевой Регион. Образование""(неисключительная лицензиия)</t>
  </si>
  <si>
    <t>И.Н.Ерошина</t>
  </si>
  <si>
    <t xml:space="preserve">Ноутбук </t>
  </si>
  <si>
    <t>Бланк аттестата об основном общем образовании</t>
  </si>
  <si>
    <t>Бланк аттестата об основном общем образовании с отличием</t>
  </si>
  <si>
    <t>Бланк аттестата о среднем общем образовании</t>
  </si>
  <si>
    <t>Бланк аттестата о среднем общем образовании с отличием</t>
  </si>
  <si>
    <t>Удостоверение к золотой медали «За особые успехи в учении»</t>
  </si>
  <si>
    <t>Электросушилка для рук</t>
  </si>
  <si>
    <t>Бланк приложения к аттестату об основном общем образовании/аттестату об основном общем образовании с отличием</t>
  </si>
  <si>
    <t>Твердая обложка к аттестату об основном общем образовании</t>
  </si>
  <si>
    <t>Твердая обложка к аттестату об основном общем образовании с отличием</t>
  </si>
  <si>
    <t>Бланк приложения к аттестату о среднем  общем образовании/к аттестату о среднем  общем образовании с отличием</t>
  </si>
  <si>
    <t>Твердая обложка к аттестату о среднем общем образовании</t>
  </si>
  <si>
    <t>Твердая обложка к аттестату о среднем общем образовании с отличием</t>
  </si>
  <si>
    <t>Медаль «За особые успехи в учении» (золото) с пластиковым футляром</t>
  </si>
  <si>
    <t>Принтер</t>
  </si>
  <si>
    <t>ФСТЭК Мастер скачиваний для Антивирус DR.WEB</t>
  </si>
  <si>
    <t>Право на использование модуля защиты от НСД и контроля устройств Средства защиты информации Secret Net Studio 8 (продление)</t>
  </si>
  <si>
    <t>Установочный комплект СЗИ Secret Net Studio 8</t>
  </si>
  <si>
    <t>Физика:  дифракционная решетка</t>
  </si>
  <si>
    <t>Картридж (для оргтехники)</t>
  </si>
  <si>
    <t>С.А.Новак</t>
  </si>
  <si>
    <t>Шкаф для химических реактивов</t>
  </si>
  <si>
    <t xml:space="preserve">МФУ </t>
  </si>
  <si>
    <t>Коммутатор (школьный интернет)</t>
  </si>
  <si>
    <t>Заместитель директора</t>
  </si>
  <si>
    <t>Медицинский кабинет: Тонометр с возрастными манжетами</t>
  </si>
  <si>
    <t>Медицинский кабинет: Стетофонендоскоп</t>
  </si>
  <si>
    <t>Аптечка для оказания первой помощи</t>
  </si>
  <si>
    <t>Государственные символы РФ. Флаг России в комплекте с мобильным флагштоком</t>
  </si>
  <si>
    <t xml:space="preserve">Государственные символы РФ.Флаг России в комплекте (основание,2 флагштока с навершиями, флаг России -2 шт., флаг субъекта РФ-2шт) </t>
  </si>
  <si>
    <t>Государственные символы РФ. Флаг России</t>
  </si>
  <si>
    <t xml:space="preserve">Маршрутизатор </t>
  </si>
  <si>
    <t>Спортивный инвентарь: мяч баскетбольный-10шт, мяч волейбольный -5шт., мяч футбольный  -2шт</t>
  </si>
  <si>
    <t xml:space="preserve">Государственные символы РФ. Флаг России  1,35х0,9 в комплекте с креплением </t>
  </si>
  <si>
    <t>Стул ученический</t>
  </si>
  <si>
    <t>Парта двухместная</t>
  </si>
  <si>
    <t>Сетевой фильтр</t>
  </si>
  <si>
    <t xml:space="preserve">Мел белый </t>
  </si>
  <si>
    <t>Затемнения для окон</t>
  </si>
  <si>
    <t>Проектор</t>
  </si>
  <si>
    <t>Личное дело обучающегося</t>
  </si>
  <si>
    <t>Услуги по содержанию имущества</t>
  </si>
  <si>
    <t>Заправка и ремонт картриджа</t>
  </si>
  <si>
    <t>Антивирус DR.WEB "Для школ" (базовая, кол-во  - 50 шт., 1 год, KEY)</t>
  </si>
  <si>
    <t>Жесткий диск</t>
  </si>
  <si>
    <t>Оперативная память</t>
  </si>
  <si>
    <t>Государственные символы РФ. Стенд государственная символика России (для начальной школы)</t>
  </si>
  <si>
    <t>Массогабаритный макет 7,62-мм (или 5,45-мм) автомата Калашникова со стационарным прикладом (кабинет ОБЖ, НВП)</t>
  </si>
  <si>
    <t>Респиратор Р-2 (кабинет ОБЖ, НВП)</t>
  </si>
  <si>
    <t>И</t>
  </si>
  <si>
    <t xml:space="preserve">Стул </t>
  </si>
  <si>
    <t>Стеллаж библиотечный</t>
  </si>
  <si>
    <t>Экран для проектора</t>
  </si>
  <si>
    <t>Наглядное пособие:  "Уголок по ПДД" для начальной школы; Стенд "Дни воинской славы"</t>
  </si>
  <si>
    <t xml:space="preserve">Смета № 1  </t>
  </si>
  <si>
    <t xml:space="preserve">Шкаф для медицинского кабинета </t>
  </si>
  <si>
    <t xml:space="preserve">Шкаф для кабинетов: НВП, начальной школы, технологии </t>
  </si>
  <si>
    <t>Телевизор</t>
  </si>
  <si>
    <t>Стенд "Цифровая образовательная среда"</t>
  </si>
  <si>
    <t>Технология:  лобзик (ручной)-15шт.,полотно для лобзика-3 упак.,резцы фигутные-5шт., ножевка по металлу-10шт., ножевка по дереву-5шт., набор для выжигания-5шт.</t>
  </si>
  <si>
    <t xml:space="preserve">  Общевойсковой противогаз  (кабинет ОБЖ, НВП)</t>
  </si>
  <si>
    <t>Компас школьный (кабинет ОБЖ, НВП)</t>
  </si>
  <si>
    <t>о расходовании средств субвенции на учебные расходы в 2023 году МБОУ СОШ № 28</t>
  </si>
  <si>
    <t>Стол (овальный Радиус 1200)</t>
  </si>
  <si>
    <t>Стол (600*900)</t>
  </si>
  <si>
    <t>Скамья гимнастическая 4м.</t>
  </si>
  <si>
    <t>Спортивный инвентарь:  мяч волейбольный -10шт; мяч футбольный  -5шт; секундомер-2шт; свисток судейский -2шт; сетка волейбольная-2шт;сетка баскетбольная-4шт; резинка гимнастическая (жеская)-1шт; мат гимнастический -4шт.</t>
  </si>
  <si>
    <t>Код КОСГУ</t>
  </si>
  <si>
    <t>Носилки санитарные МЧС-Н;лямка медицинская носилочная (кабинет ОБЖ, НВП);</t>
  </si>
  <si>
    <t xml:space="preserve">Жгут кровоостанавливающий эластичный льфа»кабинет ОБЖ, НВП) </t>
  </si>
  <si>
    <t>Аптечка КИМГЗ (кабинет ОБЖ, НВП)</t>
  </si>
  <si>
    <t>Шина проволочная (лестничная) для ног; шина проволочная (лестничная) для рук (кабинет ОБЖ, НВП)</t>
  </si>
  <si>
    <t>Манекен-тренажер для реанимационных мероприятий  Т11 Максим 2-01в/р (кабинет ОБЖ, НВП)</t>
  </si>
  <si>
    <t>Директор МБОУ СОШ № 28</t>
  </si>
  <si>
    <t>Т.В.Володько</t>
  </si>
  <si>
    <t>Заместитель директора по АХЧ</t>
  </si>
  <si>
    <t>Тележка для зарядки 30 ноутбуков</t>
  </si>
  <si>
    <t xml:space="preserve">Жгут кровоостанавливающий эластичный  «Альфа» кабинет ОБЖ, НВП) </t>
  </si>
  <si>
    <t>Оказание комплекса услуг по защите информации</t>
  </si>
  <si>
    <t xml:space="preserve">Стенд "НАША ЖИЗНЬ"для начальной школы; </t>
  </si>
  <si>
    <t>Бумага для офисной техники (формат А4)</t>
  </si>
  <si>
    <t>Стенд "Дни воинской славы"</t>
  </si>
  <si>
    <t>Дозиметр
радиоактивности</t>
  </si>
  <si>
    <t xml:space="preserve">Интерактивное учебное пособие "ОБЖ. Основы
безопасности личности,
общества, государства 5-11
классы"
</t>
  </si>
  <si>
    <t>Интерактивное пособие ОБЖ.
Основы медицинских знаний и здорового образа жизни</t>
  </si>
  <si>
    <t>Интерактивное учебное пособие "ОБЖ. Основы
военной службы.10-11 класс"</t>
  </si>
  <si>
    <t>Макет«Простейшее укрытие в разрезе»</t>
  </si>
  <si>
    <t xml:space="preserve">Макет «Убежище встроенное»
</t>
  </si>
  <si>
    <t>Технология:  лобзик (ручной)школьный-15шт., полотно для лобзика-3 шт.,резцы фигутные профессиональные-1шт. (12шт.), ножевка по металлу-10шт., ножевка по дереву-5шт., электровыжигательный прибор по дереву-5шт.</t>
  </si>
  <si>
    <t>Флаг Красного креста</t>
  </si>
  <si>
    <t>Повязка на рукав белая Красный крест (санитарная)</t>
  </si>
  <si>
    <t>Шина для фиксации бедра с
тракцией типа Дитерихса</t>
  </si>
  <si>
    <t>Шина транспортная проволочная лестничная для
иммобилизации переломов костей:для верхних/нижних
конечностей типа Крамера, комплект</t>
  </si>
  <si>
    <t>Повязка косыночная универсальная</t>
  </si>
  <si>
    <t>Масштабная линейка</t>
  </si>
  <si>
    <t>Индивид-ный перевязочный пакет "ИПП-1"стерильный</t>
  </si>
  <si>
    <t xml:space="preserve">Пакет противохимический
индивидуальный ИПП-11
</t>
  </si>
  <si>
    <t>Повязка медицинская малая
стерильная</t>
  </si>
  <si>
    <t>Повязка медицинская
большая стерильная</t>
  </si>
  <si>
    <t xml:space="preserve">Бинт марлевый нестерильный 7 м х14 см-3шт;Бинт марлевый нестерильный 5 м х 10 см-3шт; Вата-100г.-1шт; Булавки-2шт.
</t>
  </si>
  <si>
    <t>Личное карточка обучающегося</t>
  </si>
  <si>
    <t>Спортивный инвентарь:  мяч волейбольный -10шт; мяч футбольный  -5шт; секундомер -2шт; свисток -2шт; сетка волейбольная тренировочная-2шт;сетка баскетбольная-2шт; Эспандер ленточный, многофункциональный(2-15кг)-1шт; мат гимнастический -2шт.</t>
  </si>
  <si>
    <t xml:space="preserve">Стенд "Безопасность дорожного движения" для начальной школы; </t>
  </si>
  <si>
    <t>Стенд-оформление школьных пространств "Ю.Гагарин" 2х0,8м</t>
  </si>
  <si>
    <t>НА ШКАФЫ</t>
  </si>
  <si>
    <t>Шкаф для кабинетов 870*450*1600</t>
  </si>
  <si>
    <t>Шкаф для кабинетов 750*450*2100</t>
  </si>
  <si>
    <t>Стол учителя 1200*600*750</t>
  </si>
  <si>
    <t>Тимба мобильная 3 ящика</t>
  </si>
  <si>
    <t>Мойка с тумбой ( для начальной школы)</t>
  </si>
  <si>
    <t>Шкаф 800*450*2000</t>
  </si>
  <si>
    <t>Тумба 100*290*900</t>
  </si>
  <si>
    <t>Шкаф встроенный 1300*290*2000</t>
  </si>
  <si>
    <t>И.о.директора МБОУ СОШ № 28</t>
  </si>
  <si>
    <t>А.В.Милованова</t>
  </si>
  <si>
    <t xml:space="preserve">Смета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</si>
</sst>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color rgb="FF00B05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4" fontId="4" fillId="2" borderId="1" xfId="0" applyNumberFormat="1" applyFont="1" applyFill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 shrinkToFit="1"/>
    </xf>
    <xf numFmtId="49" fontId="3" fillId="0" borderId="0" xfId="0" applyNumberFormat="1" applyFont="1"/>
    <xf numFmtId="4" fontId="4" fillId="0" borderId="5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Fill="1" applyBorder="1"/>
    <xf numFmtId="4" fontId="2" fillId="0" borderId="0" xfId="0" applyNumberFormat="1" applyFont="1" applyFill="1" applyBorder="1" applyAlignment="1">
      <alignment horizontal="center" vertical="center" wrapText="1" shrinkToFit="1"/>
    </xf>
    <xf numFmtId="2" fontId="3" fillId="0" borderId="0" xfId="0" applyNumberFormat="1" applyFont="1" applyBorder="1"/>
    <xf numFmtId="49" fontId="3" fillId="0" borderId="0" xfId="0" applyNumberFormat="1" applyFont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/>
    <xf numFmtId="0" fontId="2" fillId="2" borderId="0" xfId="0" applyFont="1" applyFill="1" applyAlignment="1">
      <alignment wrapText="1"/>
    </xf>
    <xf numFmtId="0" fontId="2" fillId="0" borderId="5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2" fontId="1" fillId="2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4" fontId="2" fillId="0" borderId="0" xfId="0" applyNumberFormat="1" applyFont="1" applyAlignment="1">
      <alignment horizontal="center" vertical="center" wrapText="1" shrinkToFit="1"/>
    </xf>
    <xf numFmtId="4" fontId="3" fillId="0" borderId="0" xfId="0" applyNumberFormat="1" applyFont="1" applyAlignment="1">
      <alignment horizontal="center" vertical="center" wrapText="1" shrinkToFi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 shrinkToFit="1"/>
    </xf>
    <xf numFmtId="4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4" fontId="2" fillId="0" borderId="1" xfId="0" applyNumberFormat="1" applyFont="1" applyBorder="1" applyAlignment="1">
      <alignment horizontal="center" wrapText="1" shrinkToFit="1"/>
    </xf>
    <xf numFmtId="49" fontId="3" fillId="0" borderId="0" xfId="0" applyNumberFormat="1" applyFont="1" applyBorder="1" applyAlignment="1"/>
    <xf numFmtId="2" fontId="3" fillId="0" borderId="0" xfId="0" applyNumberFormat="1" applyFont="1" applyBorder="1" applyAlignment="1"/>
    <xf numFmtId="0" fontId="3" fillId="0" borderId="0" xfId="0" applyFont="1" applyBorder="1" applyAlignment="1"/>
    <xf numFmtId="4" fontId="4" fillId="2" borderId="1" xfId="0" applyNumberFormat="1" applyFont="1" applyFill="1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Fill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center" wrapText="1" shrinkToFi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vertical="center" wrapText="1" shrinkToFit="1"/>
    </xf>
    <xf numFmtId="4" fontId="3" fillId="0" borderId="0" xfId="0" applyNumberFormat="1" applyFont="1" applyFill="1"/>
    <xf numFmtId="49" fontId="3" fillId="0" borderId="0" xfId="0" applyNumberFormat="1" applyFont="1" applyFill="1" applyBorder="1"/>
    <xf numFmtId="4" fontId="2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wrapText="1" shrinkToFit="1"/>
    </xf>
    <xf numFmtId="4" fontId="2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left" vertical="justify" wrapText="1" shrinkToFit="1"/>
    </xf>
    <xf numFmtId="0" fontId="2" fillId="0" borderId="1" xfId="0" applyFont="1" applyFill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 shrinkToFit="1"/>
    </xf>
    <xf numFmtId="4" fontId="7" fillId="2" borderId="1" xfId="0" applyNumberFormat="1" applyFont="1" applyFill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/>
    </xf>
    <xf numFmtId="49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3"/>
  <sheetViews>
    <sheetView view="pageBreakPreview" topLeftCell="A96" zoomScale="90" zoomScaleSheetLayoutView="90" workbookViewId="0">
      <selection activeCell="B118" sqref="B118:E118"/>
    </sheetView>
  </sheetViews>
  <sheetFormatPr defaultRowHeight="18.75"/>
  <cols>
    <col min="1" max="1" width="4.7109375" style="17" customWidth="1"/>
    <col min="2" max="2" width="30.5703125" style="65" customWidth="1"/>
    <col min="3" max="3" width="7" style="72" customWidth="1"/>
    <col min="4" max="4" width="8.140625" style="18" customWidth="1"/>
    <col min="5" max="5" width="13.85546875" style="23" customWidth="1"/>
    <col min="6" max="6" width="17.5703125" style="24" customWidth="1"/>
    <col min="7" max="7" width="10.140625" style="17" customWidth="1"/>
    <col min="8" max="8" width="14.42578125" style="21" hidden="1" customWidth="1"/>
    <col min="9" max="9" width="15.28515625" style="17" hidden="1" customWidth="1"/>
    <col min="10" max="10" width="18.28515625" style="87" customWidth="1"/>
    <col min="11" max="11" width="22.5703125" style="87" customWidth="1"/>
    <col min="12" max="12" width="19.42578125" style="87" customWidth="1"/>
    <col min="13" max="13" width="22.85546875" style="87" customWidth="1"/>
    <col min="14" max="16384" width="9.140625" style="17"/>
  </cols>
  <sheetData>
    <row r="1" spans="1:14">
      <c r="E1" s="19" t="s">
        <v>11</v>
      </c>
      <c r="F1" s="20"/>
      <c r="K1" s="34"/>
      <c r="L1" s="34"/>
      <c r="M1" s="34"/>
      <c r="N1" s="32"/>
    </row>
    <row r="2" spans="1:14" ht="9" customHeight="1">
      <c r="E2" s="19"/>
      <c r="F2" s="20"/>
      <c r="K2" s="34"/>
      <c r="L2" s="34"/>
      <c r="M2" s="34"/>
      <c r="N2" s="32"/>
    </row>
    <row r="3" spans="1:14">
      <c r="E3" s="64" t="s">
        <v>106</v>
      </c>
      <c r="F3" s="20"/>
      <c r="K3" s="34"/>
      <c r="L3" s="34"/>
      <c r="M3" s="34"/>
      <c r="N3" s="32"/>
    </row>
    <row r="4" spans="1:14" ht="31.5" customHeight="1">
      <c r="E4" s="22"/>
      <c r="F4" s="20" t="s">
        <v>107</v>
      </c>
      <c r="K4" s="34"/>
      <c r="L4" s="34"/>
      <c r="M4" s="34"/>
      <c r="N4" s="32"/>
    </row>
    <row r="5" spans="1:14" ht="9" customHeight="1">
      <c r="K5" s="34"/>
      <c r="L5" s="34"/>
      <c r="M5" s="34"/>
      <c r="N5" s="32"/>
    </row>
    <row r="6" spans="1:14" ht="16.5" customHeight="1">
      <c r="A6" s="151" t="s">
        <v>87</v>
      </c>
      <c r="B6" s="151"/>
      <c r="C6" s="151"/>
      <c r="D6" s="151"/>
      <c r="E6" s="151"/>
      <c r="F6" s="151"/>
      <c r="G6" s="151"/>
      <c r="K6" s="34"/>
      <c r="L6" s="34"/>
      <c r="M6" s="34"/>
      <c r="N6" s="32"/>
    </row>
    <row r="7" spans="1:14" ht="40.5" customHeight="1">
      <c r="A7" s="152" t="s">
        <v>95</v>
      </c>
      <c r="B7" s="152"/>
      <c r="C7" s="152"/>
      <c r="D7" s="152"/>
      <c r="E7" s="152"/>
      <c r="F7" s="152"/>
      <c r="G7" s="114"/>
      <c r="K7" s="34"/>
      <c r="L7" s="34"/>
      <c r="M7" s="34"/>
      <c r="N7" s="32"/>
    </row>
    <row r="8" spans="1:14" ht="10.5" customHeight="1">
      <c r="A8" s="25"/>
      <c r="B8" s="66"/>
      <c r="C8" s="73"/>
      <c r="D8" s="27"/>
      <c r="E8" s="28"/>
      <c r="F8" s="29"/>
      <c r="G8" s="25"/>
      <c r="K8" s="34"/>
      <c r="L8" s="34"/>
      <c r="M8" s="34"/>
      <c r="N8" s="32"/>
    </row>
    <row r="9" spans="1:14" s="32" customFormat="1" ht="40.5" customHeight="1">
      <c r="A9" s="14" t="s">
        <v>0</v>
      </c>
      <c r="B9" s="15" t="s">
        <v>1</v>
      </c>
      <c r="C9" s="13" t="s">
        <v>2</v>
      </c>
      <c r="D9" s="15" t="s">
        <v>3</v>
      </c>
      <c r="E9" s="9" t="s">
        <v>4</v>
      </c>
      <c r="F9" s="16" t="s">
        <v>5</v>
      </c>
      <c r="G9" s="13" t="s">
        <v>100</v>
      </c>
      <c r="H9" s="30" t="s">
        <v>17</v>
      </c>
      <c r="I9" s="31" t="s">
        <v>18</v>
      </c>
      <c r="J9" s="34"/>
      <c r="K9" s="34"/>
      <c r="L9" s="34"/>
      <c r="M9" s="34"/>
    </row>
    <row r="10" spans="1:14" s="32" customFormat="1" ht="18.75" customHeight="1">
      <c r="A10" s="150" t="s">
        <v>6</v>
      </c>
      <c r="B10" s="150"/>
      <c r="C10" s="150"/>
      <c r="D10" s="150"/>
      <c r="E10" s="150"/>
      <c r="F10" s="150"/>
      <c r="G10" s="150"/>
      <c r="H10" s="33"/>
      <c r="J10" s="34"/>
      <c r="K10" s="34"/>
      <c r="L10" s="34"/>
      <c r="M10" s="34"/>
    </row>
    <row r="11" spans="1:14" s="32" customFormat="1" ht="18.75" customHeight="1">
      <c r="A11" s="149">
        <v>1</v>
      </c>
      <c r="B11" s="15" t="s">
        <v>23</v>
      </c>
      <c r="C11" s="111" t="s">
        <v>12</v>
      </c>
      <c r="D11" s="111">
        <v>2875</v>
      </c>
      <c r="E11" s="2">
        <f>F11/D11</f>
        <v>587.40765217391299</v>
      </c>
      <c r="F11" s="3">
        <v>1688797</v>
      </c>
      <c r="G11" s="149">
        <v>244</v>
      </c>
      <c r="H11" s="33"/>
      <c r="J11" s="88"/>
      <c r="K11" s="34"/>
      <c r="L11" s="34"/>
      <c r="M11" s="34"/>
    </row>
    <row r="12" spans="1:14" s="32" customFormat="1" ht="22.5" hidden="1" customHeight="1">
      <c r="A12" s="149"/>
      <c r="B12" s="15" t="s">
        <v>23</v>
      </c>
      <c r="C12" s="111" t="s">
        <v>12</v>
      </c>
      <c r="D12" s="111"/>
      <c r="E12" s="2" t="e">
        <f t="shared" ref="E12:E14" si="0">F12/D12</f>
        <v>#DIV/0!</v>
      </c>
      <c r="F12" s="3"/>
      <c r="G12" s="149"/>
      <c r="H12" s="33"/>
      <c r="J12" s="34"/>
      <c r="K12" s="34"/>
      <c r="L12" s="34"/>
      <c r="M12" s="34"/>
    </row>
    <row r="13" spans="1:14" s="32" customFormat="1" ht="0.75" customHeight="1">
      <c r="A13" s="149"/>
      <c r="B13" s="15" t="s">
        <v>23</v>
      </c>
      <c r="C13" s="111" t="s">
        <v>12</v>
      </c>
      <c r="D13" s="111"/>
      <c r="E13" s="2" t="e">
        <f t="shared" si="0"/>
        <v>#DIV/0!</v>
      </c>
      <c r="F13" s="3">
        <v>1153062</v>
      </c>
      <c r="G13" s="149"/>
      <c r="H13" s="33"/>
      <c r="J13" s="34"/>
      <c r="K13" s="34"/>
      <c r="L13" s="34"/>
      <c r="M13" s="34"/>
    </row>
    <row r="14" spans="1:14" s="32" customFormat="1" ht="19.5" hidden="1" customHeight="1">
      <c r="A14" s="149"/>
      <c r="B14" s="15" t="s">
        <v>23</v>
      </c>
      <c r="C14" s="111" t="s">
        <v>12</v>
      </c>
      <c r="D14" s="111"/>
      <c r="E14" s="2" t="e">
        <f t="shared" si="0"/>
        <v>#DIV/0!</v>
      </c>
      <c r="F14" s="3"/>
      <c r="G14" s="149"/>
      <c r="H14" s="33"/>
      <c r="J14" s="34"/>
      <c r="K14" s="34"/>
      <c r="L14" s="34"/>
      <c r="M14" s="34"/>
    </row>
    <row r="15" spans="1:14" s="32" customFormat="1" ht="17.25" customHeight="1">
      <c r="A15" s="149"/>
      <c r="B15" s="67" t="s">
        <v>16</v>
      </c>
      <c r="C15" s="111"/>
      <c r="D15" s="111"/>
      <c r="E15" s="2"/>
      <c r="F15" s="4">
        <f>F11</f>
        <v>1688797</v>
      </c>
      <c r="G15" s="149"/>
      <c r="H15" s="33" t="s">
        <v>20</v>
      </c>
      <c r="I15" s="32" t="s">
        <v>19</v>
      </c>
      <c r="J15" s="34"/>
      <c r="K15" s="34"/>
      <c r="L15" s="34"/>
      <c r="M15" s="34"/>
    </row>
    <row r="16" spans="1:14" s="32" customFormat="1" ht="94.5" customHeight="1">
      <c r="A16" s="149"/>
      <c r="B16" s="84" t="s">
        <v>80</v>
      </c>
      <c r="C16" s="111" t="s">
        <v>12</v>
      </c>
      <c r="D16" s="111">
        <v>2</v>
      </c>
      <c r="E16" s="5">
        <f>F16/D16</f>
        <v>27500</v>
      </c>
      <c r="F16" s="3">
        <v>55000</v>
      </c>
      <c r="G16" s="149"/>
      <c r="H16" s="33"/>
      <c r="J16" s="34"/>
      <c r="K16" s="88"/>
      <c r="L16" s="34"/>
      <c r="M16" s="34"/>
    </row>
    <row r="17" spans="1:13" s="32" customFormat="1" ht="54.75" customHeight="1">
      <c r="A17" s="149"/>
      <c r="B17" s="84" t="s">
        <v>93</v>
      </c>
      <c r="C17" s="111" t="s">
        <v>12</v>
      </c>
      <c r="D17" s="111">
        <v>25</v>
      </c>
      <c r="E17" s="5">
        <f>F17/D17</f>
        <v>3600</v>
      </c>
      <c r="F17" s="3">
        <v>90000</v>
      </c>
      <c r="G17" s="149"/>
      <c r="H17" s="33"/>
      <c r="J17" s="34"/>
      <c r="K17" s="34"/>
      <c r="L17" s="34"/>
      <c r="M17" s="34"/>
    </row>
    <row r="18" spans="1:13" s="32" customFormat="1" ht="36" hidden="1" customHeight="1">
      <c r="A18" s="149"/>
      <c r="B18" s="84"/>
      <c r="C18" s="111" t="s">
        <v>12</v>
      </c>
      <c r="D18" s="111"/>
      <c r="E18" s="5" t="e">
        <f t="shared" ref="E18:E20" si="1">F18/D18</f>
        <v>#DIV/0!</v>
      </c>
      <c r="F18" s="3"/>
      <c r="G18" s="149"/>
      <c r="H18" s="33"/>
      <c r="J18" s="34"/>
      <c r="K18" s="34"/>
      <c r="L18" s="34"/>
      <c r="M18" s="34"/>
    </row>
    <row r="19" spans="1:13" s="32" customFormat="1" ht="35.25" hidden="1" customHeight="1">
      <c r="A19" s="149"/>
      <c r="B19" s="84"/>
      <c r="C19" s="111" t="s">
        <v>12</v>
      </c>
      <c r="D19" s="111"/>
      <c r="E19" s="5" t="e">
        <f t="shared" si="1"/>
        <v>#DIV/0!</v>
      </c>
      <c r="F19" s="3"/>
      <c r="G19" s="149"/>
      <c r="H19" s="33"/>
      <c r="J19" s="34"/>
      <c r="K19" s="34"/>
      <c r="L19" s="34"/>
      <c r="M19" s="34"/>
    </row>
    <row r="20" spans="1:13" s="32" customFormat="1" ht="73.5" hidden="1" customHeight="1">
      <c r="A20" s="149"/>
      <c r="B20" s="84"/>
      <c r="C20" s="111" t="s">
        <v>12</v>
      </c>
      <c r="D20" s="111"/>
      <c r="E20" s="5" t="e">
        <f t="shared" si="1"/>
        <v>#DIV/0!</v>
      </c>
      <c r="F20" s="3"/>
      <c r="G20" s="149"/>
      <c r="H20" s="33"/>
      <c r="J20" s="34"/>
      <c r="K20" s="34"/>
      <c r="L20" s="34"/>
      <c r="M20" s="34"/>
    </row>
    <row r="21" spans="1:13" s="32" customFormat="1" ht="134.25" hidden="1" customHeight="1">
      <c r="A21" s="149"/>
      <c r="B21" s="86"/>
      <c r="C21" s="111" t="s">
        <v>12</v>
      </c>
      <c r="D21" s="111"/>
      <c r="E21" s="5" t="e">
        <f>F21/D21</f>
        <v>#DIV/0!</v>
      </c>
      <c r="F21" s="3"/>
      <c r="G21" s="149"/>
      <c r="H21" s="33"/>
      <c r="J21" s="34"/>
      <c r="K21" s="34"/>
      <c r="L21" s="34"/>
      <c r="M21" s="34"/>
    </row>
    <row r="22" spans="1:13" s="32" customFormat="1" ht="113.25" hidden="1" customHeight="1">
      <c r="A22" s="149"/>
      <c r="B22" s="84"/>
      <c r="C22" s="111" t="s">
        <v>12</v>
      </c>
      <c r="D22" s="111"/>
      <c r="E22" s="5" t="e">
        <f>F22/D22</f>
        <v>#DIV/0!</v>
      </c>
      <c r="F22" s="3"/>
      <c r="G22" s="149"/>
      <c r="H22" s="33"/>
      <c r="J22" s="34"/>
      <c r="K22" s="34"/>
      <c r="L22" s="34"/>
      <c r="M22" s="34"/>
    </row>
    <row r="23" spans="1:13" s="32" customFormat="1" ht="111" hidden="1" customHeight="1">
      <c r="A23" s="149"/>
      <c r="B23" s="85"/>
      <c r="C23" s="111" t="s">
        <v>12</v>
      </c>
      <c r="D23" s="111"/>
      <c r="E23" s="5" t="e">
        <f t="shared" ref="E23:E27" si="2">F23/D23</f>
        <v>#DIV/0!</v>
      </c>
      <c r="F23" s="3"/>
      <c r="G23" s="149"/>
      <c r="H23" s="33"/>
      <c r="J23" s="34"/>
      <c r="K23" s="34"/>
      <c r="L23" s="34"/>
      <c r="M23" s="34"/>
    </row>
    <row r="24" spans="1:13" s="32" customFormat="1" ht="98.25" hidden="1" customHeight="1">
      <c r="A24" s="149"/>
      <c r="B24" s="84" t="s">
        <v>105</v>
      </c>
      <c r="C24" s="111" t="s">
        <v>12</v>
      </c>
      <c r="D24" s="111">
        <v>1</v>
      </c>
      <c r="E24" s="5">
        <f t="shared" si="2"/>
        <v>60100</v>
      </c>
      <c r="F24" s="60">
        <v>60100</v>
      </c>
      <c r="G24" s="149"/>
      <c r="H24" s="33"/>
      <c r="J24" s="57"/>
      <c r="K24" s="35"/>
      <c r="L24" s="89"/>
      <c r="M24" s="35"/>
    </row>
    <row r="25" spans="1:13" s="32" customFormat="1" ht="21.75" customHeight="1">
      <c r="A25" s="149"/>
      <c r="B25" s="15" t="s">
        <v>71</v>
      </c>
      <c r="C25" s="111" t="s">
        <v>12</v>
      </c>
      <c r="D25" s="111">
        <v>3</v>
      </c>
      <c r="E25" s="5">
        <f t="shared" si="2"/>
        <v>27000</v>
      </c>
      <c r="F25" s="60">
        <v>81000</v>
      </c>
      <c r="G25" s="149"/>
      <c r="H25" s="33"/>
      <c r="J25" s="34"/>
      <c r="K25" s="90"/>
      <c r="L25" s="89"/>
      <c r="M25" s="35"/>
    </row>
    <row r="26" spans="1:13" s="32" customFormat="1" ht="24" customHeight="1">
      <c r="A26" s="149"/>
      <c r="B26" s="15" t="s">
        <v>90</v>
      </c>
      <c r="C26" s="111" t="s">
        <v>12</v>
      </c>
      <c r="D26" s="111">
        <v>2</v>
      </c>
      <c r="E26" s="5">
        <f t="shared" si="2"/>
        <v>90688</v>
      </c>
      <c r="F26" s="60">
        <v>181376</v>
      </c>
      <c r="G26" s="149"/>
      <c r="H26" s="33"/>
      <c r="J26" s="34"/>
      <c r="K26" s="90"/>
      <c r="L26" s="89"/>
      <c r="M26" s="35"/>
    </row>
    <row r="27" spans="1:13" s="32" customFormat="1" ht="76.5" customHeight="1">
      <c r="A27" s="149"/>
      <c r="B27" s="15" t="s">
        <v>86</v>
      </c>
      <c r="C27" s="111" t="s">
        <v>12</v>
      </c>
      <c r="D27" s="111">
        <v>2</v>
      </c>
      <c r="E27" s="5">
        <f t="shared" si="2"/>
        <v>15000</v>
      </c>
      <c r="F27" s="60">
        <v>30000</v>
      </c>
      <c r="G27" s="149"/>
      <c r="H27" s="33"/>
      <c r="J27" s="34"/>
      <c r="K27" s="90"/>
      <c r="L27" s="89"/>
      <c r="M27" s="35"/>
    </row>
    <row r="28" spans="1:13" s="32" customFormat="1" ht="95.25" customHeight="1">
      <c r="A28" s="149"/>
      <c r="B28" s="15" t="s">
        <v>79</v>
      </c>
      <c r="C28" s="111" t="s">
        <v>12</v>
      </c>
      <c r="D28" s="111">
        <v>2</v>
      </c>
      <c r="E28" s="5">
        <f>F28/D28</f>
        <v>10000</v>
      </c>
      <c r="F28" s="60">
        <v>20000</v>
      </c>
      <c r="G28" s="149"/>
      <c r="H28" s="33"/>
      <c r="J28" s="34"/>
      <c r="K28" s="35"/>
      <c r="L28" s="89"/>
      <c r="M28" s="35"/>
    </row>
    <row r="29" spans="1:13" s="32" customFormat="1" ht="38.25" customHeight="1">
      <c r="A29" s="149"/>
      <c r="B29" s="84" t="s">
        <v>91</v>
      </c>
      <c r="C29" s="111"/>
      <c r="D29" s="111">
        <v>1</v>
      </c>
      <c r="E29" s="5">
        <f>F29/D29</f>
        <v>5000</v>
      </c>
      <c r="F29" s="60">
        <v>5000</v>
      </c>
      <c r="G29" s="149"/>
      <c r="H29" s="33"/>
      <c r="J29" s="34"/>
      <c r="K29" s="35"/>
      <c r="L29" s="89"/>
      <c r="M29" s="35"/>
    </row>
    <row r="30" spans="1:13" s="32" customFormat="1" ht="18.75" hidden="1" customHeight="1">
      <c r="A30" s="149"/>
      <c r="B30" s="86" t="s">
        <v>33</v>
      </c>
      <c r="C30" s="111" t="s">
        <v>12</v>
      </c>
      <c r="D30" s="111">
        <v>22</v>
      </c>
      <c r="E30" s="5">
        <f>F30/D30</f>
        <v>0</v>
      </c>
      <c r="F30" s="60"/>
      <c r="G30" s="149"/>
      <c r="H30" s="33"/>
      <c r="J30" s="34"/>
      <c r="K30" s="35"/>
      <c r="L30" s="89"/>
      <c r="M30" s="35"/>
    </row>
    <row r="31" spans="1:13" s="32" customFormat="1" ht="17.25" hidden="1" customHeight="1">
      <c r="A31" s="149"/>
      <c r="B31" s="86" t="s">
        <v>47</v>
      </c>
      <c r="C31" s="111" t="s">
        <v>12</v>
      </c>
      <c r="D31" s="111">
        <v>5</v>
      </c>
      <c r="E31" s="5">
        <v>8590</v>
      </c>
      <c r="F31" s="60"/>
      <c r="G31" s="149"/>
      <c r="H31" s="33"/>
      <c r="J31" s="34"/>
      <c r="K31" s="35"/>
      <c r="L31" s="89"/>
      <c r="M31" s="35"/>
    </row>
    <row r="32" spans="1:13" s="32" customFormat="1" ht="17.25" hidden="1" customHeight="1">
      <c r="A32" s="149"/>
      <c r="B32" s="86" t="s">
        <v>55</v>
      </c>
      <c r="C32" s="111" t="s">
        <v>12</v>
      </c>
      <c r="D32" s="111">
        <v>3</v>
      </c>
      <c r="E32" s="5">
        <f>F32/D32</f>
        <v>0</v>
      </c>
      <c r="F32" s="60"/>
      <c r="G32" s="149"/>
      <c r="H32" s="33"/>
      <c r="J32" s="34"/>
      <c r="K32" s="35"/>
      <c r="L32" s="89"/>
      <c r="M32" s="35"/>
    </row>
    <row r="33" spans="1:13" s="32" customFormat="1" ht="17.25" hidden="1" customHeight="1">
      <c r="A33" s="149"/>
      <c r="B33" s="86" t="s">
        <v>54</v>
      </c>
      <c r="C33" s="111" t="s">
        <v>12</v>
      </c>
      <c r="D33" s="111"/>
      <c r="E33" s="5" t="e">
        <f t="shared" ref="E33:E47" si="3">F33/D33</f>
        <v>#DIV/0!</v>
      </c>
      <c r="F33" s="3"/>
      <c r="G33" s="149"/>
      <c r="H33" s="33"/>
      <c r="J33" s="34"/>
      <c r="K33" s="34"/>
      <c r="L33" s="89"/>
      <c r="M33" s="35"/>
    </row>
    <row r="34" spans="1:13" s="32" customFormat="1" ht="57" customHeight="1">
      <c r="A34" s="149"/>
      <c r="B34" s="86" t="s">
        <v>89</v>
      </c>
      <c r="C34" s="111" t="s">
        <v>12</v>
      </c>
      <c r="D34" s="111">
        <v>13</v>
      </c>
      <c r="E34" s="5">
        <f>F34/D34</f>
        <v>19041</v>
      </c>
      <c r="F34" s="3">
        <v>247533</v>
      </c>
      <c r="G34" s="149"/>
      <c r="H34" s="33"/>
      <c r="J34" s="34"/>
      <c r="K34" s="34"/>
      <c r="L34" s="89"/>
      <c r="M34" s="35"/>
    </row>
    <row r="35" spans="1:13" s="32" customFormat="1" ht="38.25" customHeight="1">
      <c r="A35" s="149"/>
      <c r="B35" s="86" t="s">
        <v>88</v>
      </c>
      <c r="C35" s="111" t="s">
        <v>12</v>
      </c>
      <c r="D35" s="111">
        <v>5</v>
      </c>
      <c r="E35" s="5">
        <f t="shared" si="3"/>
        <v>17000</v>
      </c>
      <c r="F35" s="3">
        <v>85000</v>
      </c>
      <c r="G35" s="149"/>
      <c r="H35" s="33"/>
      <c r="J35" s="34"/>
      <c r="K35" s="34"/>
      <c r="L35" s="89"/>
      <c r="M35" s="35"/>
    </row>
    <row r="36" spans="1:13" s="32" customFormat="1" ht="20.25" hidden="1" customHeight="1">
      <c r="A36" s="149"/>
      <c r="B36" s="15"/>
      <c r="C36" s="111" t="s">
        <v>12</v>
      </c>
      <c r="D36" s="111">
        <v>6</v>
      </c>
      <c r="E36" s="5">
        <f t="shared" si="3"/>
        <v>0</v>
      </c>
      <c r="F36" s="3"/>
      <c r="G36" s="149"/>
      <c r="H36" s="33"/>
      <c r="J36" s="34"/>
      <c r="K36" s="34"/>
      <c r="L36" s="89"/>
      <c r="M36" s="35"/>
    </row>
    <row r="37" spans="1:13" s="32" customFormat="1" ht="34.5" hidden="1" customHeight="1">
      <c r="A37" s="149"/>
      <c r="B37" s="86"/>
      <c r="C37" s="111" t="s">
        <v>12</v>
      </c>
      <c r="D37" s="111">
        <v>4</v>
      </c>
      <c r="E37" s="5">
        <f t="shared" si="3"/>
        <v>0</v>
      </c>
      <c r="F37" s="3"/>
      <c r="G37" s="149"/>
      <c r="H37" s="33"/>
      <c r="J37" s="34"/>
      <c r="K37" s="34"/>
      <c r="L37" s="89"/>
      <c r="M37" s="35"/>
    </row>
    <row r="38" spans="1:13" s="32" customFormat="1" ht="18.75" customHeight="1">
      <c r="A38" s="149"/>
      <c r="B38" s="15" t="s">
        <v>83</v>
      </c>
      <c r="C38" s="111" t="s">
        <v>12</v>
      </c>
      <c r="D38" s="111">
        <v>70</v>
      </c>
      <c r="E38" s="5">
        <v>5000</v>
      </c>
      <c r="F38" s="3">
        <f>E38*D38</f>
        <v>350000</v>
      </c>
      <c r="G38" s="149"/>
      <c r="H38" s="33"/>
      <c r="J38" s="34"/>
      <c r="K38" s="34"/>
      <c r="L38" s="89"/>
      <c r="M38" s="35"/>
    </row>
    <row r="39" spans="1:13" s="32" customFormat="1" ht="18.75" hidden="1" customHeight="1">
      <c r="A39" s="149"/>
      <c r="B39" s="15" t="s">
        <v>84</v>
      </c>
      <c r="C39" s="111" t="s">
        <v>12</v>
      </c>
      <c r="D39" s="111">
        <v>35</v>
      </c>
      <c r="E39" s="5">
        <v>20000</v>
      </c>
      <c r="F39" s="3">
        <f>E39*D39</f>
        <v>700000</v>
      </c>
      <c r="G39" s="149"/>
      <c r="H39" s="33"/>
      <c r="J39" s="34"/>
      <c r="K39" s="34"/>
      <c r="L39" s="89"/>
      <c r="M39" s="35"/>
    </row>
    <row r="40" spans="1:13" s="32" customFormat="1" ht="18.75" customHeight="1">
      <c r="A40" s="149"/>
      <c r="B40" s="15" t="s">
        <v>68</v>
      </c>
      <c r="C40" s="111" t="s">
        <v>12</v>
      </c>
      <c r="D40" s="111">
        <v>18</v>
      </c>
      <c r="E40" s="5">
        <v>2930</v>
      </c>
      <c r="F40" s="3">
        <f>E40*D40</f>
        <v>52740</v>
      </c>
      <c r="G40" s="149"/>
      <c r="H40" s="33"/>
      <c r="J40" s="34"/>
      <c r="K40" s="34"/>
      <c r="L40" s="89"/>
      <c r="M40" s="35"/>
    </row>
    <row r="41" spans="1:13" s="32" customFormat="1" ht="18.75" customHeight="1">
      <c r="A41" s="149"/>
      <c r="B41" s="15" t="s">
        <v>67</v>
      </c>
      <c r="C41" s="111" t="s">
        <v>12</v>
      </c>
      <c r="D41" s="111">
        <v>36</v>
      </c>
      <c r="E41" s="5">
        <v>1650</v>
      </c>
      <c r="F41" s="3">
        <f>E41*D41</f>
        <v>59400</v>
      </c>
      <c r="G41" s="149"/>
      <c r="H41" s="33"/>
      <c r="J41" s="34"/>
      <c r="K41" s="34"/>
      <c r="L41" s="89"/>
      <c r="M41" s="35"/>
    </row>
    <row r="42" spans="1:13" s="32" customFormat="1" ht="35.25" customHeight="1">
      <c r="A42" s="149"/>
      <c r="B42" s="86" t="s">
        <v>96</v>
      </c>
      <c r="C42" s="111" t="s">
        <v>12</v>
      </c>
      <c r="D42" s="111">
        <v>2</v>
      </c>
      <c r="E42" s="5">
        <f t="shared" ref="E42" si="4">F42/D42</f>
        <v>9500</v>
      </c>
      <c r="F42" s="3">
        <v>19000</v>
      </c>
      <c r="G42" s="149"/>
      <c r="H42" s="33"/>
      <c r="J42" s="34"/>
      <c r="K42" s="34"/>
      <c r="L42" s="89"/>
      <c r="M42" s="35"/>
    </row>
    <row r="43" spans="1:13" s="32" customFormat="1" ht="18.75" customHeight="1">
      <c r="A43" s="149"/>
      <c r="B43" s="86" t="s">
        <v>97</v>
      </c>
      <c r="C43" s="111" t="s">
        <v>12</v>
      </c>
      <c r="D43" s="111">
        <v>2</v>
      </c>
      <c r="E43" s="3">
        <f t="shared" si="3"/>
        <v>9000</v>
      </c>
      <c r="F43" s="3">
        <v>18000</v>
      </c>
      <c r="G43" s="149"/>
      <c r="H43" s="33"/>
      <c r="J43" s="34"/>
      <c r="K43" s="34"/>
      <c r="L43" s="89"/>
      <c r="M43" s="35"/>
    </row>
    <row r="44" spans="1:13" s="32" customFormat="1" ht="37.5" customHeight="1">
      <c r="A44" s="149"/>
      <c r="B44" s="15" t="s">
        <v>98</v>
      </c>
      <c r="C44" s="111" t="s">
        <v>12</v>
      </c>
      <c r="D44" s="111">
        <v>6</v>
      </c>
      <c r="E44" s="3">
        <f t="shared" si="3"/>
        <v>15480</v>
      </c>
      <c r="F44" s="3">
        <v>92880</v>
      </c>
      <c r="G44" s="149"/>
      <c r="H44" s="33"/>
      <c r="J44" s="34"/>
      <c r="K44" s="34"/>
      <c r="L44" s="89"/>
      <c r="M44" s="35"/>
    </row>
    <row r="45" spans="1:13" s="32" customFormat="1" ht="18.75" hidden="1" customHeight="1">
      <c r="A45" s="149"/>
      <c r="B45" s="15" t="s">
        <v>82</v>
      </c>
      <c r="C45" s="111" t="s">
        <v>12</v>
      </c>
      <c r="D45" s="111">
        <v>1</v>
      </c>
      <c r="E45" s="3">
        <f t="shared" si="3"/>
        <v>0</v>
      </c>
      <c r="F45" s="3"/>
      <c r="G45" s="149"/>
      <c r="H45" s="33"/>
      <c r="J45" s="34"/>
      <c r="K45" s="34"/>
      <c r="L45" s="89"/>
      <c r="M45" s="35"/>
    </row>
    <row r="46" spans="1:13" s="32" customFormat="1" ht="18.75" customHeight="1">
      <c r="A46" s="149"/>
      <c r="B46" s="15" t="s">
        <v>85</v>
      </c>
      <c r="C46" s="111" t="s">
        <v>12</v>
      </c>
      <c r="D46" s="111">
        <v>1</v>
      </c>
      <c r="E46" s="3">
        <f t="shared" si="3"/>
        <v>40000</v>
      </c>
      <c r="F46" s="3">
        <v>40000</v>
      </c>
      <c r="G46" s="149"/>
      <c r="H46" s="33"/>
      <c r="J46" s="34"/>
      <c r="K46" s="34"/>
      <c r="L46" s="89"/>
      <c r="M46" s="35"/>
    </row>
    <row r="47" spans="1:13" s="32" customFormat="1" ht="18.75" customHeight="1">
      <c r="A47" s="149"/>
      <c r="B47" s="15" t="s">
        <v>72</v>
      </c>
      <c r="C47" s="111" t="s">
        <v>12</v>
      </c>
      <c r="D47" s="111">
        <v>2</v>
      </c>
      <c r="E47" s="3">
        <f t="shared" si="3"/>
        <v>85000</v>
      </c>
      <c r="F47" s="3">
        <v>170000</v>
      </c>
      <c r="G47" s="149"/>
      <c r="H47" s="33"/>
      <c r="J47" s="34"/>
      <c r="K47" s="34"/>
      <c r="L47" s="89"/>
      <c r="M47" s="35"/>
    </row>
    <row r="48" spans="1:13" s="32" customFormat="1" ht="57.75" hidden="1" customHeight="1">
      <c r="A48" s="149"/>
      <c r="B48" s="68"/>
      <c r="C48" s="61" t="s">
        <v>12</v>
      </c>
      <c r="D48" s="61">
        <v>1</v>
      </c>
      <c r="E48" s="62">
        <f>F48/D48</f>
        <v>0</v>
      </c>
      <c r="F48" s="63"/>
      <c r="G48" s="149"/>
      <c r="H48" s="33"/>
      <c r="J48" s="34"/>
      <c r="K48" s="34"/>
      <c r="L48" s="89"/>
      <c r="M48" s="35"/>
    </row>
    <row r="49" spans="1:13" s="32" customFormat="1" ht="37.5" hidden="1" customHeight="1">
      <c r="A49" s="149"/>
      <c r="B49" s="15" t="s">
        <v>39</v>
      </c>
      <c r="C49" s="111" t="s">
        <v>12</v>
      </c>
      <c r="D49" s="111"/>
      <c r="E49" s="5"/>
      <c r="F49" s="3"/>
      <c r="G49" s="149"/>
      <c r="H49" s="33"/>
      <c r="J49" s="34"/>
      <c r="K49" s="34"/>
      <c r="L49" s="89"/>
      <c r="M49" s="35"/>
    </row>
    <row r="50" spans="1:13" s="32" customFormat="1" ht="18.75" customHeight="1">
      <c r="A50" s="153" t="s">
        <v>7</v>
      </c>
      <c r="B50" s="153"/>
      <c r="C50" s="74"/>
      <c r="D50" s="15"/>
      <c r="E50" s="100"/>
      <c r="F50" s="101">
        <f>SUM(F16:F49)</f>
        <v>2357029</v>
      </c>
      <c r="G50" s="1"/>
      <c r="H50" s="33"/>
      <c r="J50" s="34"/>
      <c r="K50" s="34"/>
      <c r="L50" s="89"/>
      <c r="M50" s="34"/>
    </row>
    <row r="51" spans="1:13" s="32" customFormat="1" ht="18" customHeight="1">
      <c r="A51" s="6" t="s">
        <v>9</v>
      </c>
      <c r="B51" s="67"/>
      <c r="C51" s="75"/>
      <c r="D51" s="111"/>
      <c r="E51" s="7"/>
      <c r="F51" s="4">
        <f>F50+F15</f>
        <v>4045826</v>
      </c>
      <c r="G51" s="1"/>
      <c r="H51" s="33"/>
      <c r="J51" s="34"/>
      <c r="K51" s="34"/>
      <c r="L51" s="89"/>
      <c r="M51" s="34"/>
    </row>
    <row r="52" spans="1:13" s="32" customFormat="1">
      <c r="A52" s="150" t="s">
        <v>8</v>
      </c>
      <c r="B52" s="150"/>
      <c r="C52" s="150"/>
      <c r="D52" s="150"/>
      <c r="E52" s="150"/>
      <c r="F52" s="150"/>
      <c r="G52" s="150"/>
      <c r="H52" s="33"/>
      <c r="I52" s="36"/>
      <c r="J52" s="34"/>
      <c r="K52" s="34"/>
      <c r="L52" s="89"/>
      <c r="M52" s="34"/>
    </row>
    <row r="53" spans="1:13" s="32" customFormat="1" ht="39.75" hidden="1" customHeight="1">
      <c r="A53" s="156">
        <v>2</v>
      </c>
      <c r="B53" s="15" t="s">
        <v>56</v>
      </c>
      <c r="C53" s="111" t="s">
        <v>12</v>
      </c>
      <c r="D53" s="111">
        <v>2</v>
      </c>
      <c r="E53" s="111">
        <f>F53/D53</f>
        <v>0</v>
      </c>
      <c r="F53" s="3"/>
      <c r="G53" s="110"/>
      <c r="H53" s="33"/>
      <c r="I53" s="36"/>
      <c r="J53" s="34"/>
      <c r="K53" s="34"/>
      <c r="L53" s="89"/>
      <c r="M53" s="34"/>
    </row>
    <row r="54" spans="1:13" s="32" customFormat="1" ht="39.75" hidden="1" customHeight="1">
      <c r="A54" s="156"/>
      <c r="B54" s="15" t="s">
        <v>64</v>
      </c>
      <c r="C54" s="111"/>
      <c r="D54" s="111">
        <v>8</v>
      </c>
      <c r="E54" s="111">
        <f>F54/D54</f>
        <v>0</v>
      </c>
      <c r="F54" s="3"/>
      <c r="G54" s="110"/>
      <c r="H54" s="33"/>
      <c r="I54" s="36"/>
      <c r="J54" s="34"/>
      <c r="K54" s="34"/>
      <c r="L54" s="89"/>
      <c r="M54" s="34"/>
    </row>
    <row r="55" spans="1:13" s="32" customFormat="1" ht="39.75" hidden="1" customHeight="1">
      <c r="A55" s="156"/>
      <c r="B55" s="15" t="s">
        <v>69</v>
      </c>
      <c r="C55" s="111" t="s">
        <v>12</v>
      </c>
      <c r="D55" s="111">
        <v>7</v>
      </c>
      <c r="E55" s="111">
        <v>610</v>
      </c>
      <c r="F55" s="3"/>
      <c r="G55" s="110"/>
      <c r="H55" s="33"/>
      <c r="I55" s="36"/>
      <c r="J55" s="34"/>
      <c r="K55" s="34"/>
      <c r="L55" s="89"/>
      <c r="M55" s="34"/>
    </row>
    <row r="56" spans="1:13" s="32" customFormat="1" ht="54.75" hidden="1" customHeight="1">
      <c r="A56" s="156"/>
      <c r="B56" s="15" t="s">
        <v>58</v>
      </c>
      <c r="C56" s="111" t="s">
        <v>12</v>
      </c>
      <c r="D56" s="111">
        <v>1</v>
      </c>
      <c r="E56" s="111">
        <f t="shared" ref="E56:E60" si="5">F56/D56</f>
        <v>0</v>
      </c>
      <c r="F56" s="3"/>
      <c r="G56" s="110"/>
      <c r="H56" s="33"/>
      <c r="I56" s="36"/>
      <c r="J56" s="34"/>
      <c r="K56" s="34"/>
      <c r="L56" s="89"/>
      <c r="M56" s="34"/>
    </row>
    <row r="57" spans="1:13" s="32" customFormat="1" ht="36" hidden="1" customHeight="1">
      <c r="A57" s="156"/>
      <c r="B57" s="15" t="s">
        <v>59</v>
      </c>
      <c r="C57" s="111" t="s">
        <v>12</v>
      </c>
      <c r="D57" s="111">
        <v>1</v>
      </c>
      <c r="E57" s="111">
        <f t="shared" si="5"/>
        <v>0</v>
      </c>
      <c r="F57" s="3"/>
      <c r="G57" s="110"/>
      <c r="H57" s="33"/>
      <c r="I57" s="36"/>
      <c r="J57" s="34"/>
      <c r="K57" s="34"/>
      <c r="L57" s="89"/>
      <c r="M57" s="34"/>
    </row>
    <row r="58" spans="1:13" s="32" customFormat="1" ht="75" hidden="1" customHeight="1">
      <c r="A58" s="156"/>
      <c r="B58" s="15" t="s">
        <v>61</v>
      </c>
      <c r="C58" s="111" t="s">
        <v>12</v>
      </c>
      <c r="D58" s="111">
        <v>1</v>
      </c>
      <c r="E58" s="111">
        <f t="shared" si="5"/>
        <v>0</v>
      </c>
      <c r="F58" s="3"/>
      <c r="G58" s="110"/>
      <c r="H58" s="33"/>
      <c r="I58" s="36"/>
      <c r="J58" s="34"/>
      <c r="K58" s="34"/>
      <c r="L58" s="89"/>
      <c r="M58" s="34"/>
    </row>
    <row r="59" spans="1:13" s="32" customFormat="1" ht="116.25" hidden="1" customHeight="1">
      <c r="A59" s="156"/>
      <c r="B59" s="15" t="s">
        <v>62</v>
      </c>
      <c r="C59" s="111" t="s">
        <v>12</v>
      </c>
      <c r="D59" s="111">
        <v>1</v>
      </c>
      <c r="E59" s="111">
        <f t="shared" si="5"/>
        <v>0</v>
      </c>
      <c r="F59" s="3"/>
      <c r="G59" s="110"/>
      <c r="H59" s="33"/>
      <c r="I59" s="36"/>
      <c r="J59" s="34"/>
      <c r="K59" s="34"/>
      <c r="L59" s="89"/>
      <c r="M59" s="34"/>
    </row>
    <row r="60" spans="1:13" s="32" customFormat="1" ht="78.75" hidden="1" customHeight="1">
      <c r="A60" s="156"/>
      <c r="B60" s="15" t="s">
        <v>66</v>
      </c>
      <c r="C60" s="111" t="s">
        <v>12</v>
      </c>
      <c r="D60" s="111">
        <v>1</v>
      </c>
      <c r="E60" s="111">
        <f t="shared" si="5"/>
        <v>0</v>
      </c>
      <c r="F60" s="3"/>
      <c r="G60" s="110"/>
      <c r="H60" s="33"/>
      <c r="I60" s="36"/>
      <c r="J60" s="34"/>
      <c r="K60" s="34"/>
      <c r="L60" s="89"/>
      <c r="M60" s="34"/>
    </row>
    <row r="61" spans="1:13" s="32" customFormat="1" ht="56.25" hidden="1" customHeight="1">
      <c r="A61" s="156"/>
      <c r="B61" s="15" t="s">
        <v>63</v>
      </c>
      <c r="C61" s="111" t="s">
        <v>12</v>
      </c>
      <c r="D61" s="111">
        <v>7</v>
      </c>
      <c r="E61" s="56">
        <f>F61/D61</f>
        <v>0</v>
      </c>
      <c r="F61" s="3"/>
      <c r="G61" s="110"/>
      <c r="H61" s="33"/>
      <c r="I61" s="36"/>
      <c r="J61" s="34"/>
      <c r="K61" s="34"/>
      <c r="L61" s="89"/>
      <c r="M61" s="34"/>
    </row>
    <row r="62" spans="1:13" s="32" customFormat="1" ht="36" customHeight="1">
      <c r="A62" s="156"/>
      <c r="B62" s="84" t="s">
        <v>81</v>
      </c>
      <c r="C62" s="111" t="s">
        <v>12</v>
      </c>
      <c r="D62" s="111">
        <v>5</v>
      </c>
      <c r="E62" s="5">
        <f t="shared" ref="E62:E64" si="6">F62/D62</f>
        <v>500</v>
      </c>
      <c r="F62" s="3">
        <v>2500</v>
      </c>
      <c r="G62" s="110"/>
      <c r="H62" s="33"/>
      <c r="J62" s="34"/>
      <c r="K62" s="34"/>
      <c r="L62" s="34"/>
      <c r="M62" s="34"/>
    </row>
    <row r="63" spans="1:13" s="32" customFormat="1" ht="35.25" customHeight="1">
      <c r="A63" s="156"/>
      <c r="B63" s="84" t="s">
        <v>94</v>
      </c>
      <c r="C63" s="111" t="s">
        <v>12</v>
      </c>
      <c r="D63" s="111">
        <v>10</v>
      </c>
      <c r="E63" s="5">
        <f t="shared" si="6"/>
        <v>800</v>
      </c>
      <c r="F63" s="3">
        <v>8000</v>
      </c>
      <c r="G63" s="110"/>
      <c r="H63" s="33"/>
      <c r="J63" s="34"/>
      <c r="K63" s="34"/>
      <c r="L63" s="34"/>
      <c r="M63" s="34"/>
    </row>
    <row r="64" spans="1:13" s="32" customFormat="1" ht="42.75" customHeight="1">
      <c r="A64" s="156"/>
      <c r="B64" s="84" t="s">
        <v>103</v>
      </c>
      <c r="C64" s="111" t="s">
        <v>12</v>
      </c>
      <c r="D64" s="111">
        <v>2</v>
      </c>
      <c r="E64" s="5">
        <f t="shared" si="6"/>
        <v>850</v>
      </c>
      <c r="F64" s="3">
        <v>1700</v>
      </c>
      <c r="G64" s="154">
        <v>244</v>
      </c>
      <c r="H64" s="33"/>
      <c r="J64" s="34"/>
      <c r="K64" s="34"/>
      <c r="L64" s="34"/>
      <c r="M64" s="34"/>
    </row>
    <row r="65" spans="1:13" s="32" customFormat="1" ht="96" customHeight="1">
      <c r="A65" s="156"/>
      <c r="B65" s="86" t="s">
        <v>104</v>
      </c>
      <c r="C65" s="111" t="s">
        <v>12</v>
      </c>
      <c r="D65" s="111">
        <v>2</v>
      </c>
      <c r="E65" s="5">
        <f>F65/D65</f>
        <v>2400</v>
      </c>
      <c r="F65" s="3">
        <v>4800</v>
      </c>
      <c r="G65" s="154"/>
      <c r="H65" s="33"/>
      <c r="J65" s="34"/>
      <c r="K65" s="34"/>
      <c r="L65" s="34"/>
      <c r="M65" s="34"/>
    </row>
    <row r="66" spans="1:13" s="32" customFormat="1" ht="71.25" customHeight="1">
      <c r="A66" s="156"/>
      <c r="B66" s="84" t="s">
        <v>102</v>
      </c>
      <c r="C66" s="111" t="s">
        <v>12</v>
      </c>
      <c r="D66" s="111">
        <v>3</v>
      </c>
      <c r="E66" s="5">
        <f>F66/D66</f>
        <v>300</v>
      </c>
      <c r="F66" s="3">
        <v>900</v>
      </c>
      <c r="G66" s="154"/>
      <c r="H66" s="33"/>
      <c r="J66" s="34"/>
      <c r="K66" s="34"/>
      <c r="L66" s="34"/>
      <c r="M66" s="34"/>
    </row>
    <row r="67" spans="1:13" s="32" customFormat="1" ht="75" customHeight="1">
      <c r="A67" s="156"/>
      <c r="B67" s="85" t="s">
        <v>101</v>
      </c>
      <c r="C67" s="111" t="s">
        <v>12</v>
      </c>
      <c r="D67" s="111">
        <v>2</v>
      </c>
      <c r="E67" s="5">
        <f t="shared" ref="E67" si="7">F67/D67</f>
        <v>2000</v>
      </c>
      <c r="F67" s="3">
        <v>4000</v>
      </c>
      <c r="G67" s="154"/>
      <c r="H67" s="33"/>
      <c r="J67" s="34"/>
      <c r="K67" s="34"/>
      <c r="L67" s="34"/>
      <c r="M67" s="34"/>
    </row>
    <row r="68" spans="1:13" s="32" customFormat="1" ht="38.25" customHeight="1">
      <c r="A68" s="156"/>
      <c r="B68" s="86" t="s">
        <v>52</v>
      </c>
      <c r="C68" s="111" t="s">
        <v>12</v>
      </c>
      <c r="D68" s="111">
        <v>5</v>
      </c>
      <c r="E68" s="5">
        <f>F68/D68</f>
        <v>1520</v>
      </c>
      <c r="F68" s="3">
        <v>7600</v>
      </c>
      <c r="G68" s="154"/>
      <c r="H68" s="33"/>
      <c r="I68" s="36"/>
      <c r="J68" s="34"/>
      <c r="K68" s="89"/>
      <c r="L68" s="89"/>
      <c r="M68" s="34"/>
    </row>
    <row r="69" spans="1:13" s="32" customFormat="1" ht="36.75" customHeight="1">
      <c r="A69" s="156"/>
      <c r="B69" s="86" t="s">
        <v>73</v>
      </c>
      <c r="C69" s="111" t="s">
        <v>12</v>
      </c>
      <c r="D69" s="111">
        <v>400</v>
      </c>
      <c r="E69" s="5">
        <f t="shared" ref="E69" si="8">F69/D69</f>
        <v>50</v>
      </c>
      <c r="F69" s="3">
        <v>20000</v>
      </c>
      <c r="G69" s="154"/>
      <c r="H69" s="33"/>
      <c r="I69" s="36"/>
      <c r="J69" s="34"/>
      <c r="K69" s="91"/>
      <c r="L69" s="89"/>
      <c r="M69" s="34"/>
    </row>
    <row r="70" spans="1:13" s="82" customFormat="1" ht="18.75" customHeight="1">
      <c r="A70" s="156"/>
      <c r="B70" s="84" t="s">
        <v>70</v>
      </c>
      <c r="C70" s="1" t="s">
        <v>12</v>
      </c>
      <c r="D70" s="1">
        <v>1000</v>
      </c>
      <c r="E70" s="2">
        <f>F70/D70</f>
        <v>8</v>
      </c>
      <c r="F70" s="79">
        <v>8000</v>
      </c>
      <c r="G70" s="154"/>
      <c r="H70" s="80"/>
      <c r="I70" s="81"/>
      <c r="J70" s="92"/>
      <c r="K70" s="92"/>
      <c r="L70" s="93"/>
      <c r="M70" s="92"/>
    </row>
    <row r="71" spans="1:13" s="82" customFormat="1" ht="17.25" customHeight="1">
      <c r="A71" s="156"/>
      <c r="B71" s="84" t="s">
        <v>77</v>
      </c>
      <c r="C71" s="1" t="s">
        <v>12</v>
      </c>
      <c r="D71" s="102">
        <v>2</v>
      </c>
      <c r="E71" s="2">
        <f t="shared" ref="E71:E72" si="9">F71/D71</f>
        <v>5000</v>
      </c>
      <c r="F71" s="83">
        <v>10000</v>
      </c>
      <c r="G71" s="154"/>
      <c r="H71" s="80"/>
      <c r="J71" s="92"/>
      <c r="K71" s="92"/>
      <c r="L71" s="92"/>
      <c r="M71" s="92"/>
    </row>
    <row r="72" spans="1:13" s="82" customFormat="1" ht="17.25" customHeight="1">
      <c r="A72" s="156"/>
      <c r="B72" s="84" t="s">
        <v>78</v>
      </c>
      <c r="C72" s="1" t="s">
        <v>12</v>
      </c>
      <c r="D72" s="1">
        <v>3</v>
      </c>
      <c r="E72" s="2">
        <f t="shared" si="9"/>
        <v>4000</v>
      </c>
      <c r="F72" s="83">
        <v>12000</v>
      </c>
      <c r="G72" s="154"/>
      <c r="H72" s="80"/>
      <c r="J72" s="92"/>
      <c r="K72" s="92"/>
      <c r="L72" s="92"/>
      <c r="M72" s="92"/>
    </row>
    <row r="73" spans="1:13" s="34" customFormat="1" ht="198.75" customHeight="1">
      <c r="A73" s="156"/>
      <c r="B73" s="103" t="s">
        <v>99</v>
      </c>
      <c r="C73" s="58" t="s">
        <v>12</v>
      </c>
      <c r="D73" s="58">
        <v>22</v>
      </c>
      <c r="E73" s="59">
        <f>F73/D73</f>
        <v>3077.2872727272729</v>
      </c>
      <c r="F73" s="60">
        <v>67700.320000000007</v>
      </c>
      <c r="G73" s="154"/>
      <c r="H73" s="99"/>
    </row>
    <row r="74" spans="1:13" s="32" customFormat="1" ht="20.25" hidden="1" customHeight="1">
      <c r="A74" s="156"/>
      <c r="B74" s="15" t="s">
        <v>50</v>
      </c>
      <c r="C74" s="111" t="s">
        <v>12</v>
      </c>
      <c r="D74" s="111"/>
      <c r="E74" s="2"/>
      <c r="F74" s="9"/>
      <c r="G74" s="154"/>
      <c r="H74" s="33"/>
      <c r="J74" s="34"/>
      <c r="K74" s="34"/>
      <c r="L74" s="34"/>
      <c r="M74" s="34"/>
    </row>
    <row r="75" spans="1:13" s="32" customFormat="1" ht="38.25" customHeight="1">
      <c r="A75" s="156"/>
      <c r="B75" s="15" t="s">
        <v>24</v>
      </c>
      <c r="C75" s="111" t="s">
        <v>12</v>
      </c>
      <c r="D75" s="111">
        <v>158</v>
      </c>
      <c r="E75" s="5">
        <f>F75/D75</f>
        <v>379.74683544303798</v>
      </c>
      <c r="F75" s="8">
        <v>60000</v>
      </c>
      <c r="G75" s="154"/>
      <c r="H75" s="33"/>
      <c r="J75" s="34"/>
      <c r="K75" s="94"/>
      <c r="L75" s="34"/>
      <c r="M75" s="34"/>
    </row>
    <row r="76" spans="1:13" s="32" customFormat="1" ht="150.75" customHeight="1">
      <c r="A76" s="156"/>
      <c r="B76" s="15" t="s">
        <v>92</v>
      </c>
      <c r="C76" s="111" t="s">
        <v>12</v>
      </c>
      <c r="D76" s="111">
        <v>43</v>
      </c>
      <c r="E76" s="5">
        <f>F76/D76</f>
        <v>465.11627906976742</v>
      </c>
      <c r="F76" s="8">
        <v>20000</v>
      </c>
      <c r="G76" s="104"/>
      <c r="H76" s="33"/>
      <c r="J76" s="34"/>
      <c r="K76" s="34"/>
      <c r="L76" s="34"/>
      <c r="M76" s="34"/>
    </row>
    <row r="77" spans="1:13" s="32" customFormat="1" ht="99.75" hidden="1" customHeight="1">
      <c r="A77" s="156"/>
      <c r="B77" s="15" t="s">
        <v>65</v>
      </c>
      <c r="C77" s="111" t="s">
        <v>12</v>
      </c>
      <c r="D77" s="111"/>
      <c r="E77" s="5"/>
      <c r="F77" s="8"/>
      <c r="G77" s="104"/>
      <c r="H77" s="33"/>
      <c r="J77" s="34">
        <v>34</v>
      </c>
      <c r="K77" s="34"/>
      <c r="L77" s="89"/>
      <c r="M77" s="34"/>
    </row>
    <row r="78" spans="1:13" s="32" customFormat="1" ht="46.5" hidden="1" customHeight="1">
      <c r="A78" s="156"/>
      <c r="B78" s="15" t="s">
        <v>60</v>
      </c>
      <c r="C78" s="111" t="s">
        <v>12</v>
      </c>
      <c r="D78" s="111">
        <v>12</v>
      </c>
      <c r="E78" s="5"/>
      <c r="F78" s="8"/>
      <c r="G78" s="104"/>
      <c r="H78" s="33"/>
      <c r="J78" s="34"/>
      <c r="K78" s="34"/>
      <c r="L78" s="89"/>
      <c r="M78" s="34"/>
    </row>
    <row r="79" spans="1:13" s="32" customFormat="1" ht="17.25" hidden="1" customHeight="1">
      <c r="A79" s="156"/>
      <c r="B79" s="15" t="s">
        <v>51</v>
      </c>
      <c r="C79" s="111" t="s">
        <v>12</v>
      </c>
      <c r="D79" s="111"/>
      <c r="E79" s="5">
        <v>780</v>
      </c>
      <c r="F79" s="10">
        <f>E79*D79</f>
        <v>0</v>
      </c>
      <c r="G79" s="104"/>
      <c r="H79" s="33"/>
      <c r="J79" s="34"/>
      <c r="K79" s="34"/>
      <c r="L79" s="34"/>
      <c r="M79" s="95"/>
    </row>
    <row r="80" spans="1:13" s="32" customFormat="1" ht="17.25" customHeight="1">
      <c r="A80" s="6" t="s">
        <v>7</v>
      </c>
      <c r="B80" s="67"/>
      <c r="C80" s="111"/>
      <c r="D80" s="111"/>
      <c r="E80" s="7"/>
      <c r="F80" s="4">
        <f>SUM(F53:F79)</f>
        <v>227200.32</v>
      </c>
      <c r="G80" s="104"/>
      <c r="H80" s="37" t="s">
        <v>21</v>
      </c>
      <c r="I80" s="32" t="s">
        <v>22</v>
      </c>
      <c r="J80" s="34"/>
      <c r="K80" s="34"/>
      <c r="L80" s="34"/>
      <c r="M80" s="34"/>
    </row>
    <row r="81" spans="1:13" s="32" customFormat="1" ht="15.75" hidden="1" customHeight="1">
      <c r="A81" s="110" t="s">
        <v>10</v>
      </c>
      <c r="B81" s="67"/>
      <c r="C81" s="112"/>
      <c r="D81" s="112"/>
      <c r="E81" s="105"/>
      <c r="F81" s="4"/>
      <c r="G81" s="110"/>
      <c r="H81" s="33"/>
      <c r="J81" s="34"/>
      <c r="K81" s="34"/>
      <c r="L81" s="34"/>
      <c r="M81" s="34"/>
    </row>
    <row r="82" spans="1:13" s="32" customFormat="1" ht="52.5" customHeight="1">
      <c r="A82" s="111"/>
      <c r="B82" s="106" t="s">
        <v>34</v>
      </c>
      <c r="C82" s="12" t="s">
        <v>12</v>
      </c>
      <c r="D82" s="12">
        <v>125</v>
      </c>
      <c r="E82" s="5">
        <v>59</v>
      </c>
      <c r="F82" s="55">
        <f>E82*D82</f>
        <v>7375</v>
      </c>
      <c r="G82" s="154">
        <v>244</v>
      </c>
      <c r="H82" s="33"/>
      <c r="J82" s="34"/>
      <c r="K82" s="96"/>
      <c r="L82" s="34"/>
      <c r="M82" s="34"/>
    </row>
    <row r="83" spans="1:13" s="32" customFormat="1" ht="108" customHeight="1">
      <c r="A83" s="111"/>
      <c r="B83" s="106" t="s">
        <v>40</v>
      </c>
      <c r="C83" s="12" t="s">
        <v>12</v>
      </c>
      <c r="D83" s="12">
        <v>120</v>
      </c>
      <c r="E83" s="5">
        <v>62</v>
      </c>
      <c r="F83" s="55">
        <f t="shared" ref="F83:F93" si="10">E83*D83</f>
        <v>7440</v>
      </c>
      <c r="G83" s="154"/>
      <c r="H83" s="33"/>
      <c r="J83" s="34"/>
      <c r="K83" s="96"/>
      <c r="L83" s="34"/>
      <c r="M83" s="34"/>
    </row>
    <row r="84" spans="1:13" s="32" customFormat="1" ht="60" hidden="1" customHeight="1">
      <c r="A84" s="111"/>
      <c r="B84" s="106" t="s">
        <v>35</v>
      </c>
      <c r="C84" s="12" t="s">
        <v>12</v>
      </c>
      <c r="D84" s="12"/>
      <c r="E84" s="5"/>
      <c r="F84" s="55">
        <f t="shared" si="10"/>
        <v>0</v>
      </c>
      <c r="G84" s="154"/>
      <c r="H84" s="33"/>
      <c r="J84" s="34"/>
      <c r="K84" s="96"/>
      <c r="L84" s="34"/>
      <c r="M84" s="34"/>
    </row>
    <row r="85" spans="1:13" s="32" customFormat="1" ht="55.5" customHeight="1">
      <c r="A85" s="111"/>
      <c r="B85" s="106" t="s">
        <v>41</v>
      </c>
      <c r="C85" s="12" t="s">
        <v>12</v>
      </c>
      <c r="D85" s="12">
        <v>120</v>
      </c>
      <c r="E85" s="5">
        <v>139</v>
      </c>
      <c r="F85" s="55">
        <f t="shared" si="10"/>
        <v>16680</v>
      </c>
      <c r="G85" s="154"/>
      <c r="H85" s="33"/>
      <c r="J85" s="34"/>
      <c r="K85" s="96"/>
      <c r="L85" s="34"/>
      <c r="M85" s="34"/>
    </row>
    <row r="86" spans="1:13" s="32" customFormat="1" ht="78.75" hidden="1" customHeight="1">
      <c r="A86" s="111"/>
      <c r="B86" s="106" t="s">
        <v>42</v>
      </c>
      <c r="C86" s="12" t="s">
        <v>12</v>
      </c>
      <c r="D86" s="12"/>
      <c r="E86" s="5"/>
      <c r="F86" s="55">
        <f t="shared" si="10"/>
        <v>0</v>
      </c>
      <c r="G86" s="154"/>
      <c r="H86" s="33"/>
      <c r="J86" s="34"/>
      <c r="K86" s="96"/>
      <c r="L86" s="34"/>
      <c r="M86" s="34"/>
    </row>
    <row r="87" spans="1:13" s="32" customFormat="1" ht="54.75" customHeight="1">
      <c r="A87" s="111"/>
      <c r="B87" s="106" t="s">
        <v>36</v>
      </c>
      <c r="C87" s="12" t="s">
        <v>12</v>
      </c>
      <c r="D87" s="12">
        <v>40</v>
      </c>
      <c r="E87" s="5">
        <v>59</v>
      </c>
      <c r="F87" s="55">
        <f t="shared" si="10"/>
        <v>2360</v>
      </c>
      <c r="G87" s="154"/>
      <c r="H87" s="33"/>
      <c r="J87" s="34"/>
      <c r="K87" s="96"/>
      <c r="L87" s="34"/>
      <c r="M87" s="34"/>
    </row>
    <row r="88" spans="1:13" s="32" customFormat="1" ht="110.25" customHeight="1">
      <c r="A88" s="157">
        <v>3</v>
      </c>
      <c r="B88" s="106" t="s">
        <v>43</v>
      </c>
      <c r="C88" s="12" t="s">
        <v>12</v>
      </c>
      <c r="D88" s="12">
        <v>40</v>
      </c>
      <c r="E88" s="5">
        <v>62</v>
      </c>
      <c r="F88" s="55">
        <f t="shared" si="10"/>
        <v>2480</v>
      </c>
      <c r="G88" s="154"/>
      <c r="H88" s="33"/>
      <c r="J88" s="34"/>
      <c r="K88" s="96"/>
      <c r="L88" s="34"/>
      <c r="M88" s="34"/>
    </row>
    <row r="89" spans="1:13" s="32" customFormat="1" ht="53.25" customHeight="1">
      <c r="A89" s="158"/>
      <c r="B89" s="106" t="s">
        <v>37</v>
      </c>
      <c r="C89" s="12" t="s">
        <v>12</v>
      </c>
      <c r="D89" s="12">
        <v>3</v>
      </c>
      <c r="E89" s="5">
        <v>59</v>
      </c>
      <c r="F89" s="55">
        <f t="shared" si="10"/>
        <v>177</v>
      </c>
      <c r="G89" s="154"/>
      <c r="H89" s="33"/>
      <c r="J89" s="34"/>
      <c r="K89" s="96"/>
      <c r="L89" s="34"/>
      <c r="M89" s="34"/>
    </row>
    <row r="90" spans="1:13" s="32" customFormat="1" ht="56.25" customHeight="1">
      <c r="A90" s="158"/>
      <c r="B90" s="106" t="s">
        <v>44</v>
      </c>
      <c r="C90" s="12" t="s">
        <v>12</v>
      </c>
      <c r="D90" s="12">
        <v>25</v>
      </c>
      <c r="E90" s="5">
        <v>139</v>
      </c>
      <c r="F90" s="55">
        <f t="shared" si="10"/>
        <v>3475</v>
      </c>
      <c r="G90" s="154"/>
      <c r="H90" s="33"/>
      <c r="J90" s="34"/>
      <c r="K90" s="96"/>
      <c r="L90" s="34"/>
      <c r="M90" s="34"/>
    </row>
    <row r="91" spans="1:13" s="32" customFormat="1" ht="75.75" customHeight="1">
      <c r="A91" s="158"/>
      <c r="B91" s="106" t="s">
        <v>45</v>
      </c>
      <c r="C91" s="12" t="s">
        <v>12</v>
      </c>
      <c r="D91" s="12">
        <v>3</v>
      </c>
      <c r="E91" s="5">
        <v>139</v>
      </c>
      <c r="F91" s="55">
        <f t="shared" si="10"/>
        <v>417</v>
      </c>
      <c r="G91" s="154"/>
      <c r="H91" s="33"/>
      <c r="J91" s="34"/>
      <c r="K91" s="96"/>
      <c r="L91" s="34"/>
      <c r="M91" s="34"/>
    </row>
    <row r="92" spans="1:13" s="32" customFormat="1" ht="54" customHeight="1">
      <c r="A92" s="158"/>
      <c r="B92" s="106" t="s">
        <v>46</v>
      </c>
      <c r="C92" s="12" t="s">
        <v>12</v>
      </c>
      <c r="D92" s="12">
        <v>3</v>
      </c>
      <c r="E92" s="5">
        <v>334</v>
      </c>
      <c r="F92" s="55">
        <f t="shared" si="10"/>
        <v>1002</v>
      </c>
      <c r="G92" s="154"/>
      <c r="H92" s="33"/>
      <c r="J92" s="34"/>
      <c r="K92" s="96"/>
      <c r="L92" s="34"/>
      <c r="M92" s="34"/>
    </row>
    <row r="93" spans="1:13" s="32" customFormat="1" ht="53.25" customHeight="1">
      <c r="A93" s="159"/>
      <c r="B93" s="106" t="s">
        <v>38</v>
      </c>
      <c r="C93" s="12" t="s">
        <v>12</v>
      </c>
      <c r="D93" s="12">
        <v>3</v>
      </c>
      <c r="E93" s="5">
        <v>102</v>
      </c>
      <c r="F93" s="55">
        <f t="shared" si="10"/>
        <v>306</v>
      </c>
      <c r="G93" s="154"/>
      <c r="H93" s="33"/>
      <c r="J93" s="34"/>
      <c r="K93" s="96"/>
      <c r="L93" s="34"/>
      <c r="M93" s="34"/>
    </row>
    <row r="94" spans="1:13" s="32" customFormat="1">
      <c r="A94" s="6" t="s">
        <v>7</v>
      </c>
      <c r="B94" s="67"/>
      <c r="C94" s="75"/>
      <c r="D94" s="111"/>
      <c r="E94" s="7"/>
      <c r="F94" s="4">
        <f>F93+F92+F91+F90+F89+F88+F87+F86+F85+F84+F83+F82</f>
        <v>41712</v>
      </c>
      <c r="G94" s="154"/>
      <c r="H94" s="33"/>
      <c r="J94" s="34"/>
      <c r="K94" s="34"/>
      <c r="L94" s="34"/>
      <c r="M94" s="34"/>
    </row>
    <row r="95" spans="1:13" s="32" customFormat="1">
      <c r="A95" s="6" t="s">
        <v>9</v>
      </c>
      <c r="B95" s="67"/>
      <c r="C95" s="75"/>
      <c r="D95" s="111"/>
      <c r="E95" s="7"/>
      <c r="F95" s="4">
        <f>F94+F80</f>
        <v>268912.32</v>
      </c>
      <c r="G95" s="154"/>
      <c r="H95" s="33"/>
      <c r="J95" s="34"/>
      <c r="K95" s="34"/>
      <c r="L95" s="34"/>
      <c r="M95" s="34"/>
    </row>
    <row r="96" spans="1:13" s="32" customFormat="1">
      <c r="A96" s="150" t="s">
        <v>10</v>
      </c>
      <c r="B96" s="150"/>
      <c r="C96" s="150"/>
      <c r="D96" s="150"/>
      <c r="E96" s="150"/>
      <c r="F96" s="150"/>
      <c r="G96" s="150"/>
      <c r="H96" s="33"/>
      <c r="J96" s="34"/>
      <c r="K96" s="34"/>
      <c r="L96" s="34"/>
      <c r="M96" s="34"/>
    </row>
    <row r="97" spans="1:13" s="32" customFormat="1" ht="75" hidden="1" customHeight="1">
      <c r="A97" s="149">
        <v>4</v>
      </c>
      <c r="B97" s="15" t="s">
        <v>26</v>
      </c>
      <c r="C97" s="113" t="s">
        <v>30</v>
      </c>
      <c r="D97" s="111">
        <v>1</v>
      </c>
      <c r="E97" s="2">
        <f>F97/D97</f>
        <v>0</v>
      </c>
      <c r="F97" s="9"/>
      <c r="G97" s="154">
        <v>244</v>
      </c>
      <c r="H97" s="33"/>
      <c r="J97" s="34"/>
      <c r="K97" s="34"/>
      <c r="L97" s="34"/>
      <c r="M97" s="34"/>
    </row>
    <row r="98" spans="1:13" s="32" customFormat="1" ht="75" hidden="1" customHeight="1">
      <c r="A98" s="149"/>
      <c r="B98" s="15" t="s">
        <v>27</v>
      </c>
      <c r="C98" s="113" t="s">
        <v>12</v>
      </c>
      <c r="D98" s="111">
        <v>1</v>
      </c>
      <c r="E98" s="2">
        <f>F98/D98</f>
        <v>0</v>
      </c>
      <c r="F98" s="9"/>
      <c r="G98" s="154"/>
      <c r="H98" s="33"/>
      <c r="J98" s="34"/>
      <c r="K98" s="34"/>
      <c r="L98" s="34"/>
      <c r="M98" s="34"/>
    </row>
    <row r="99" spans="1:13" s="32" customFormat="1" ht="112.5" hidden="1" customHeight="1">
      <c r="A99" s="149"/>
      <c r="B99" s="15" t="s">
        <v>28</v>
      </c>
      <c r="C99" s="113" t="s">
        <v>30</v>
      </c>
      <c r="D99" s="111">
        <v>10</v>
      </c>
      <c r="E99" s="2">
        <f>F99/D99</f>
        <v>0</v>
      </c>
      <c r="F99" s="9"/>
      <c r="G99" s="154"/>
      <c r="H99" s="33"/>
      <c r="J99" s="34"/>
      <c r="K99" s="34"/>
      <c r="L99" s="34"/>
      <c r="M99" s="34"/>
    </row>
    <row r="100" spans="1:13" s="32" customFormat="1" ht="75" hidden="1" customHeight="1">
      <c r="A100" s="149"/>
      <c r="B100" s="15" t="s">
        <v>29</v>
      </c>
      <c r="C100" s="113" t="s">
        <v>12</v>
      </c>
      <c r="D100" s="111">
        <v>1</v>
      </c>
      <c r="E100" s="2">
        <f>F100/D100</f>
        <v>0</v>
      </c>
      <c r="F100" s="9"/>
      <c r="G100" s="154"/>
      <c r="H100" s="33"/>
      <c r="J100" s="34"/>
      <c r="K100" s="34"/>
      <c r="L100" s="34"/>
      <c r="M100" s="34"/>
    </row>
    <row r="101" spans="1:13" s="32" customFormat="1" ht="115.5" hidden="1" customHeight="1">
      <c r="A101" s="149"/>
      <c r="B101" s="15" t="s">
        <v>49</v>
      </c>
      <c r="C101" s="111" t="s">
        <v>12</v>
      </c>
      <c r="D101" s="111">
        <v>1</v>
      </c>
      <c r="E101" s="5"/>
      <c r="F101" s="9"/>
      <c r="G101" s="154"/>
      <c r="H101" s="33"/>
      <c r="J101" s="34"/>
      <c r="K101" s="34"/>
      <c r="L101" s="34"/>
      <c r="M101" s="34"/>
    </row>
    <row r="102" spans="1:13" s="32" customFormat="1" ht="38.25" hidden="1" customHeight="1">
      <c r="A102" s="149"/>
      <c r="B102" s="15" t="s">
        <v>50</v>
      </c>
      <c r="C102" s="111" t="s">
        <v>12</v>
      </c>
      <c r="D102" s="111">
        <v>1</v>
      </c>
      <c r="E102" s="5"/>
      <c r="F102" s="9"/>
      <c r="G102" s="154"/>
      <c r="H102" s="33"/>
      <c r="J102" s="34"/>
      <c r="K102" s="34"/>
      <c r="L102" s="34"/>
      <c r="M102" s="34"/>
    </row>
    <row r="103" spans="1:13" s="32" customFormat="1" ht="56.25" hidden="1" customHeight="1">
      <c r="A103" s="149"/>
      <c r="B103" s="15" t="s">
        <v>48</v>
      </c>
      <c r="C103" s="111" t="s">
        <v>12</v>
      </c>
      <c r="D103" s="111">
        <v>1</v>
      </c>
      <c r="E103" s="5">
        <f>F103/D103</f>
        <v>0</v>
      </c>
      <c r="F103" s="9"/>
      <c r="G103" s="154"/>
      <c r="H103" s="33"/>
      <c r="J103" s="34"/>
      <c r="K103" s="34"/>
      <c r="L103" s="34"/>
      <c r="M103" s="34"/>
    </row>
    <row r="104" spans="1:13" s="32" customFormat="1" ht="54" customHeight="1">
      <c r="A104" s="149"/>
      <c r="B104" s="84" t="s">
        <v>76</v>
      </c>
      <c r="C104" s="111" t="s">
        <v>12</v>
      </c>
      <c r="D104" s="111">
        <v>50</v>
      </c>
      <c r="E104" s="5">
        <f>F104/D104</f>
        <v>280</v>
      </c>
      <c r="F104" s="9">
        <v>14000</v>
      </c>
      <c r="G104" s="154"/>
      <c r="H104" s="33"/>
      <c r="J104" s="34"/>
      <c r="K104" s="34"/>
      <c r="L104" s="34"/>
      <c r="M104" s="34"/>
    </row>
    <row r="105" spans="1:13" s="32" customFormat="1" ht="207.75" customHeight="1">
      <c r="A105" s="149"/>
      <c r="B105" s="84" t="s">
        <v>31</v>
      </c>
      <c r="C105" s="111" t="s">
        <v>12</v>
      </c>
      <c r="D105" s="111">
        <v>1</v>
      </c>
      <c r="E105" s="5">
        <f>F105/D105</f>
        <v>9000</v>
      </c>
      <c r="F105" s="9">
        <v>9000</v>
      </c>
      <c r="G105" s="154"/>
      <c r="H105" s="33"/>
      <c r="J105" s="34"/>
      <c r="K105" s="34"/>
      <c r="L105" s="34"/>
      <c r="M105" s="34"/>
    </row>
    <row r="106" spans="1:13" s="32" customFormat="1">
      <c r="A106" s="155" t="s">
        <v>7</v>
      </c>
      <c r="B106" s="155"/>
      <c r="C106" s="75"/>
      <c r="D106" s="111"/>
      <c r="E106" s="7"/>
      <c r="F106" s="4">
        <f>SUM(F101:F105)</f>
        <v>23000</v>
      </c>
      <c r="G106" s="112"/>
      <c r="H106" s="33"/>
      <c r="J106" s="34"/>
      <c r="K106" s="34"/>
      <c r="L106" s="34"/>
      <c r="M106" s="34"/>
    </row>
    <row r="107" spans="1:13" s="32" customFormat="1">
      <c r="A107" s="150" t="s">
        <v>13</v>
      </c>
      <c r="B107" s="150"/>
      <c r="C107" s="150"/>
      <c r="D107" s="150"/>
      <c r="E107" s="150"/>
      <c r="F107" s="150"/>
      <c r="G107" s="150"/>
      <c r="H107" s="33"/>
      <c r="J107" s="34"/>
      <c r="K107" s="34"/>
      <c r="L107" s="34"/>
      <c r="M107" s="34"/>
    </row>
    <row r="108" spans="1:13" s="32" customFormat="1">
      <c r="A108" s="107">
        <v>5</v>
      </c>
      <c r="B108" s="15" t="s">
        <v>14</v>
      </c>
      <c r="C108" s="75" t="s">
        <v>15</v>
      </c>
      <c r="D108" s="111">
        <v>12</v>
      </c>
      <c r="E108" s="2">
        <f>F108/D108</f>
        <v>8227.39</v>
      </c>
      <c r="F108" s="1">
        <v>98728.68</v>
      </c>
      <c r="G108" s="150">
        <v>244</v>
      </c>
      <c r="H108" s="33"/>
      <c r="J108" s="34"/>
      <c r="K108" s="34"/>
      <c r="L108" s="34"/>
      <c r="M108" s="34"/>
    </row>
    <row r="109" spans="1:13" s="32" customFormat="1">
      <c r="A109" s="6" t="s">
        <v>7</v>
      </c>
      <c r="B109" s="67"/>
      <c r="C109" s="75"/>
      <c r="D109" s="111"/>
      <c r="E109" s="7"/>
      <c r="F109" s="4">
        <f>F108</f>
        <v>98728.68</v>
      </c>
      <c r="G109" s="150"/>
      <c r="H109" s="33"/>
      <c r="J109" s="34"/>
      <c r="K109" s="34"/>
      <c r="L109" s="34"/>
      <c r="M109" s="34"/>
    </row>
    <row r="110" spans="1:13" s="32" customFormat="1">
      <c r="A110" s="150" t="s">
        <v>74</v>
      </c>
      <c r="B110" s="150"/>
      <c r="C110" s="150"/>
      <c r="D110" s="150"/>
      <c r="E110" s="150"/>
      <c r="F110" s="150"/>
      <c r="G110" s="110"/>
      <c r="H110" s="33"/>
      <c r="J110" s="34"/>
      <c r="K110" s="34"/>
      <c r="L110" s="34"/>
      <c r="M110" s="34"/>
    </row>
    <row r="111" spans="1:13" s="32" customFormat="1" ht="37.5">
      <c r="A111" s="107">
        <v>6</v>
      </c>
      <c r="B111" s="15" t="s">
        <v>75</v>
      </c>
      <c r="C111" s="75" t="s">
        <v>15</v>
      </c>
      <c r="D111" s="111">
        <v>20</v>
      </c>
      <c r="E111" s="5">
        <f>F111/D111</f>
        <v>1000</v>
      </c>
      <c r="F111" s="56">
        <v>20000</v>
      </c>
      <c r="G111" s="150">
        <v>244</v>
      </c>
      <c r="H111" s="33"/>
      <c r="J111" s="34"/>
      <c r="K111" s="34"/>
      <c r="L111" s="34"/>
      <c r="M111" s="34"/>
    </row>
    <row r="112" spans="1:13" s="32" customFormat="1">
      <c r="A112" s="6" t="s">
        <v>7</v>
      </c>
      <c r="B112" s="67"/>
      <c r="C112" s="75"/>
      <c r="D112" s="111"/>
      <c r="E112" s="7"/>
      <c r="F112" s="4">
        <f>F111</f>
        <v>20000</v>
      </c>
      <c r="G112" s="150"/>
      <c r="H112" s="33"/>
      <c r="J112" s="34"/>
      <c r="K112" s="34"/>
      <c r="L112" s="34"/>
      <c r="M112" s="34"/>
    </row>
    <row r="113" spans="1:13" s="32" customFormat="1">
      <c r="A113" s="6" t="s">
        <v>25</v>
      </c>
      <c r="B113" s="67"/>
      <c r="C113" s="75"/>
      <c r="D113" s="111"/>
      <c r="E113" s="7"/>
      <c r="F113" s="4">
        <f>F112+F109+F106+F95+F51</f>
        <v>4456467</v>
      </c>
      <c r="G113" s="11"/>
      <c r="H113" s="33"/>
      <c r="J113" s="88"/>
      <c r="K113" s="97"/>
      <c r="L113" s="34"/>
      <c r="M113" s="34"/>
    </row>
    <row r="114" spans="1:13" s="32" customFormat="1" ht="8.25" customHeight="1">
      <c r="A114" s="38"/>
      <c r="B114" s="69"/>
      <c r="C114" s="76"/>
      <c r="D114" s="39"/>
      <c r="E114" s="40"/>
      <c r="F114" s="41"/>
      <c r="G114" s="42"/>
      <c r="H114" s="33"/>
      <c r="J114" s="34"/>
      <c r="K114" s="88"/>
      <c r="L114" s="34"/>
      <c r="M114" s="34"/>
    </row>
    <row r="115" spans="1:13">
      <c r="A115" s="43"/>
      <c r="B115" s="70" t="s">
        <v>57</v>
      </c>
      <c r="C115" s="77"/>
      <c r="D115" s="44"/>
      <c r="E115" s="45" t="s">
        <v>32</v>
      </c>
      <c r="F115" s="46"/>
      <c r="G115" s="42"/>
      <c r="K115" s="98"/>
    </row>
    <row r="116" spans="1:13" ht="3.75" customHeight="1">
      <c r="A116" s="43"/>
      <c r="B116" s="48"/>
      <c r="C116" s="78"/>
      <c r="D116" s="48"/>
      <c r="E116" s="49"/>
      <c r="F116" s="50"/>
      <c r="G116" s="47"/>
    </row>
    <row r="117" spans="1:13">
      <c r="A117" s="26"/>
      <c r="B117" s="71"/>
      <c r="C117" s="73"/>
      <c r="D117" s="51"/>
      <c r="E117" s="45"/>
      <c r="F117" s="52"/>
      <c r="G117" s="26"/>
    </row>
    <row r="118" spans="1:13" ht="39.75" customHeight="1">
      <c r="A118" s="26"/>
      <c r="B118" s="108" t="s">
        <v>108</v>
      </c>
      <c r="C118" s="109"/>
      <c r="D118" s="44"/>
      <c r="E118" s="45" t="s">
        <v>53</v>
      </c>
      <c r="F118" s="53"/>
      <c r="G118" s="26"/>
    </row>
    <row r="119" spans="1:13">
      <c r="A119" s="26"/>
      <c r="B119" s="71"/>
      <c r="C119" s="73"/>
      <c r="D119" s="51"/>
      <c r="E119" s="45"/>
      <c r="F119" s="52"/>
      <c r="G119" s="26"/>
    </row>
    <row r="120" spans="1:13">
      <c r="A120" s="26"/>
      <c r="B120" s="71"/>
      <c r="C120" s="73"/>
      <c r="D120" s="51"/>
      <c r="E120" s="45"/>
      <c r="F120" s="52"/>
      <c r="G120" s="26"/>
    </row>
    <row r="123" spans="1:13">
      <c r="F123" s="54"/>
    </row>
  </sheetData>
  <mergeCells count="19">
    <mergeCell ref="G111:G112"/>
    <mergeCell ref="A52:G52"/>
    <mergeCell ref="G82:G95"/>
    <mergeCell ref="A107:G107"/>
    <mergeCell ref="A97:A105"/>
    <mergeCell ref="G97:G105"/>
    <mergeCell ref="A96:G96"/>
    <mergeCell ref="A106:B106"/>
    <mergeCell ref="A53:A79"/>
    <mergeCell ref="G64:G75"/>
    <mergeCell ref="A88:A93"/>
    <mergeCell ref="G11:G49"/>
    <mergeCell ref="A110:F110"/>
    <mergeCell ref="G108:G109"/>
    <mergeCell ref="A6:G6"/>
    <mergeCell ref="A7:F7"/>
    <mergeCell ref="A10:G10"/>
    <mergeCell ref="A11:A49"/>
    <mergeCell ref="A50:B50"/>
  </mergeCells>
  <pageMargins left="0.70866141732283472" right="0.27559055118110237" top="0.39370078740157483" bottom="0.39370078740157483" header="0.39370078740157483" footer="0.39370078740157483"/>
  <pageSetup paperSize="9" fitToWidth="0" fitToHeight="0" orientation="portrait" r:id="rId1"/>
  <rowBreaks count="1" manualBreakCount="1"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8"/>
  <sheetViews>
    <sheetView tabSelected="1" view="pageBreakPreview" zoomScaleSheetLayoutView="100" workbookViewId="0">
      <selection activeCell="M125" sqref="M125"/>
    </sheetView>
  </sheetViews>
  <sheetFormatPr defaultRowHeight="18.75"/>
  <cols>
    <col min="1" max="1" width="4.7109375" style="17" customWidth="1"/>
    <col min="2" max="2" width="38.28515625" style="129" customWidth="1"/>
    <col min="3" max="3" width="7" style="72" customWidth="1"/>
    <col min="4" max="4" width="7.42578125" style="18" customWidth="1"/>
    <col min="5" max="5" width="13" style="23" customWidth="1"/>
    <col min="6" max="6" width="18.5703125" style="24" customWidth="1"/>
    <col min="7" max="7" width="8.42578125" style="17" customWidth="1"/>
    <col min="8" max="8" width="14.42578125" style="21" hidden="1" customWidth="1"/>
    <col min="9" max="9" width="15.28515625" style="17" hidden="1" customWidth="1"/>
    <col min="10" max="10" width="16.28515625" style="17" customWidth="1"/>
    <col min="11" max="11" width="17.28515625" style="17" customWidth="1"/>
    <col min="12" max="12" width="14.42578125" style="17" customWidth="1"/>
    <col min="13" max="13" width="7" style="87" customWidth="1"/>
    <col min="14" max="14" width="22.5703125" style="87" customWidth="1"/>
    <col min="15" max="15" width="19.42578125" style="87" customWidth="1"/>
    <col min="16" max="16" width="22.85546875" style="87" customWidth="1"/>
    <col min="17" max="16384" width="9.140625" style="17"/>
  </cols>
  <sheetData>
    <row r="1" spans="1:17">
      <c r="E1" s="19" t="s">
        <v>11</v>
      </c>
      <c r="F1" s="20"/>
      <c r="N1" s="34"/>
      <c r="O1" s="34"/>
      <c r="P1" s="34"/>
      <c r="Q1" s="32"/>
    </row>
    <row r="2" spans="1:17" ht="9" customHeight="1">
      <c r="E2" s="19"/>
      <c r="F2" s="20"/>
      <c r="N2" s="34"/>
      <c r="O2" s="34"/>
      <c r="P2" s="34"/>
      <c r="Q2" s="32"/>
    </row>
    <row r="3" spans="1:17">
      <c r="E3" s="64" t="s">
        <v>146</v>
      </c>
      <c r="F3" s="20"/>
      <c r="N3" s="34"/>
      <c r="O3" s="34"/>
      <c r="P3" s="34"/>
      <c r="Q3" s="32"/>
    </row>
    <row r="4" spans="1:17" ht="31.5" customHeight="1">
      <c r="E4" s="22"/>
      <c r="F4" s="122" t="s">
        <v>147</v>
      </c>
      <c r="N4" s="34"/>
      <c r="O4" s="34"/>
      <c r="P4" s="34"/>
      <c r="Q4" s="32"/>
    </row>
    <row r="5" spans="1:17" ht="9" customHeight="1">
      <c r="N5" s="34"/>
      <c r="O5" s="34"/>
      <c r="P5" s="34"/>
      <c r="Q5" s="32"/>
    </row>
    <row r="6" spans="1:17" ht="16.5" customHeight="1">
      <c r="A6" s="151" t="s">
        <v>148</v>
      </c>
      <c r="B6" s="151"/>
      <c r="C6" s="151"/>
      <c r="D6" s="151"/>
      <c r="E6" s="151"/>
      <c r="F6" s="151"/>
      <c r="G6" s="151"/>
      <c r="N6" s="34"/>
      <c r="O6" s="34"/>
      <c r="P6" s="34"/>
      <c r="Q6" s="32"/>
    </row>
    <row r="7" spans="1:17" ht="38.25" customHeight="1">
      <c r="A7" s="152" t="s">
        <v>95</v>
      </c>
      <c r="B7" s="152"/>
      <c r="C7" s="152"/>
      <c r="D7" s="152"/>
      <c r="E7" s="152"/>
      <c r="F7" s="152"/>
      <c r="G7" s="114"/>
      <c r="N7" s="34"/>
      <c r="O7" s="34"/>
      <c r="P7" s="34"/>
      <c r="Q7" s="32"/>
    </row>
    <row r="8" spans="1:17" ht="10.5" customHeight="1">
      <c r="A8" s="25"/>
      <c r="B8" s="130"/>
      <c r="C8" s="73"/>
      <c r="D8" s="27"/>
      <c r="E8" s="28"/>
      <c r="F8" s="29"/>
      <c r="G8" s="25"/>
      <c r="N8" s="34"/>
      <c r="O8" s="34"/>
      <c r="P8" s="34"/>
      <c r="Q8" s="32"/>
    </row>
    <row r="9" spans="1:17" s="32" customFormat="1" ht="57.75" customHeight="1">
      <c r="A9" s="14" t="s">
        <v>0</v>
      </c>
      <c r="B9" s="128" t="s">
        <v>1</v>
      </c>
      <c r="C9" s="13" t="s">
        <v>2</v>
      </c>
      <c r="D9" s="15" t="s">
        <v>3</v>
      </c>
      <c r="E9" s="9" t="s">
        <v>4</v>
      </c>
      <c r="F9" s="16" t="s">
        <v>5</v>
      </c>
      <c r="G9" s="13" t="s">
        <v>100</v>
      </c>
      <c r="H9" s="30" t="s">
        <v>17</v>
      </c>
      <c r="I9" s="31" t="s">
        <v>18</v>
      </c>
      <c r="J9" s="31"/>
      <c r="K9" s="31"/>
      <c r="L9" s="31"/>
      <c r="M9" s="34"/>
      <c r="N9" s="34"/>
      <c r="O9" s="34"/>
      <c r="P9" s="34"/>
    </row>
    <row r="10" spans="1:17" s="32" customFormat="1" ht="18.75" customHeight="1">
      <c r="A10" s="150" t="s">
        <v>6</v>
      </c>
      <c r="B10" s="150"/>
      <c r="C10" s="150"/>
      <c r="D10" s="150"/>
      <c r="E10" s="150"/>
      <c r="F10" s="150"/>
      <c r="G10" s="150"/>
      <c r="H10" s="33"/>
      <c r="M10" s="34"/>
      <c r="N10" s="34"/>
      <c r="O10" s="34"/>
      <c r="P10" s="34"/>
    </row>
    <row r="11" spans="1:17" s="32" customFormat="1" ht="20.25" customHeight="1">
      <c r="A11" s="149">
        <v>1</v>
      </c>
      <c r="B11" s="128" t="s">
        <v>23</v>
      </c>
      <c r="C11" s="111" t="s">
        <v>12</v>
      </c>
      <c r="D11" s="111">
        <v>880</v>
      </c>
      <c r="E11" s="2">
        <f>F11/D11</f>
        <v>680.875</v>
      </c>
      <c r="F11" s="3">
        <v>599170</v>
      </c>
      <c r="G11" s="149">
        <v>244</v>
      </c>
      <c r="H11" s="33"/>
      <c r="M11" s="88"/>
      <c r="N11" s="34"/>
      <c r="O11" s="34"/>
      <c r="P11" s="34"/>
    </row>
    <row r="12" spans="1:17" s="32" customFormat="1" ht="20.25" customHeight="1">
      <c r="A12" s="149"/>
      <c r="B12" s="128" t="s">
        <v>23</v>
      </c>
      <c r="C12" s="111" t="s">
        <v>12</v>
      </c>
      <c r="D12" s="111">
        <v>866</v>
      </c>
      <c r="E12" s="2">
        <f t="shared" ref="E12:E14" si="0">F12/D12</f>
        <v>691.41605080831414</v>
      </c>
      <c r="F12" s="3">
        <v>598766.30000000005</v>
      </c>
      <c r="G12" s="149"/>
      <c r="H12" s="33"/>
      <c r="M12" s="34"/>
      <c r="N12" s="34"/>
      <c r="O12" s="34"/>
      <c r="P12" s="34"/>
    </row>
    <row r="13" spans="1:17" s="32" customFormat="1" ht="20.25" customHeight="1">
      <c r="A13" s="149"/>
      <c r="B13" s="128" t="s">
        <v>23</v>
      </c>
      <c r="C13" s="111" t="s">
        <v>12</v>
      </c>
      <c r="D13" s="111">
        <v>910</v>
      </c>
      <c r="E13" s="2">
        <f t="shared" si="0"/>
        <v>658.33791208791206</v>
      </c>
      <c r="F13" s="3">
        <v>599087.5</v>
      </c>
      <c r="G13" s="149"/>
      <c r="H13" s="33"/>
      <c r="M13" s="34"/>
      <c r="N13" s="34"/>
      <c r="O13" s="34"/>
      <c r="P13" s="34"/>
    </row>
    <row r="14" spans="1:17" s="32" customFormat="1" ht="18" customHeight="1">
      <c r="A14" s="149"/>
      <c r="B14" s="128" t="s">
        <v>23</v>
      </c>
      <c r="C14" s="111" t="s">
        <v>12</v>
      </c>
      <c r="D14" s="111">
        <v>425</v>
      </c>
      <c r="E14" s="2">
        <f t="shared" si="0"/>
        <v>757.58294117647063</v>
      </c>
      <c r="F14" s="3">
        <v>321972.75</v>
      </c>
      <c r="G14" s="149"/>
      <c r="H14" s="33"/>
      <c r="M14" s="34"/>
      <c r="N14" s="34"/>
      <c r="O14" s="34"/>
      <c r="P14" s="34"/>
    </row>
    <row r="15" spans="1:17" s="32" customFormat="1" ht="18" customHeight="1">
      <c r="A15" s="149"/>
      <c r="B15" s="127" t="s">
        <v>16</v>
      </c>
      <c r="C15" s="111"/>
      <c r="D15" s="111"/>
      <c r="E15" s="2"/>
      <c r="F15" s="121">
        <f>F11+F12+F13+F14</f>
        <v>2118996.5499999998</v>
      </c>
      <c r="G15" s="149"/>
      <c r="H15" s="33" t="s">
        <v>20</v>
      </c>
      <c r="I15" s="32" t="s">
        <v>19</v>
      </c>
      <c r="J15" s="32">
        <v>2621040.4</v>
      </c>
      <c r="L15" s="119"/>
      <c r="M15" s="34"/>
      <c r="N15" s="34"/>
      <c r="O15" s="34"/>
      <c r="P15" s="34"/>
    </row>
    <row r="16" spans="1:17" s="32" customFormat="1" ht="91.5" hidden="1" customHeight="1">
      <c r="A16" s="149"/>
      <c r="B16" s="135" t="s">
        <v>80</v>
      </c>
      <c r="C16" s="111" t="s">
        <v>12</v>
      </c>
      <c r="D16" s="111">
        <v>2</v>
      </c>
      <c r="E16" s="5">
        <f>F16/D16</f>
        <v>0</v>
      </c>
      <c r="F16" s="3"/>
      <c r="G16" s="149"/>
      <c r="H16" s="33"/>
      <c r="L16" s="119"/>
      <c r="M16" s="34"/>
      <c r="N16" s="88"/>
      <c r="O16" s="34"/>
      <c r="P16" s="34"/>
    </row>
    <row r="17" spans="1:16" s="32" customFormat="1" hidden="1">
      <c r="A17" s="149"/>
      <c r="B17" s="135"/>
      <c r="C17" s="111" t="s">
        <v>12</v>
      </c>
      <c r="D17" s="111"/>
      <c r="E17" s="5" t="e">
        <f>F17/D17</f>
        <v>#DIV/0!</v>
      </c>
      <c r="F17" s="3"/>
      <c r="G17" s="149"/>
      <c r="H17" s="33"/>
      <c r="L17" s="119"/>
      <c r="M17" s="34"/>
      <c r="N17" s="34"/>
      <c r="O17" s="34"/>
      <c r="P17" s="34"/>
    </row>
    <row r="18" spans="1:16" s="32" customFormat="1" ht="37.5" hidden="1">
      <c r="A18" s="149"/>
      <c r="B18" s="135" t="s">
        <v>115</v>
      </c>
      <c r="C18" s="111" t="s">
        <v>12</v>
      </c>
      <c r="D18" s="111">
        <v>1</v>
      </c>
      <c r="E18" s="5">
        <f t="shared" ref="E18:E20" si="1">F18/D18</f>
        <v>0</v>
      </c>
      <c r="F18" s="3"/>
      <c r="G18" s="149"/>
      <c r="H18" s="33"/>
      <c r="M18" s="34"/>
      <c r="N18" s="34"/>
      <c r="O18" s="34"/>
      <c r="P18" s="34"/>
    </row>
    <row r="19" spans="1:16" s="32" customFormat="1" ht="27" hidden="1" customHeight="1">
      <c r="A19" s="149"/>
      <c r="B19" s="135"/>
      <c r="C19" s="111" t="s">
        <v>12</v>
      </c>
      <c r="D19" s="111"/>
      <c r="E19" s="5" t="e">
        <f t="shared" si="1"/>
        <v>#DIV/0!</v>
      </c>
      <c r="F19" s="3"/>
      <c r="G19" s="149"/>
      <c r="H19" s="33"/>
      <c r="M19" s="34"/>
      <c r="N19" s="34"/>
      <c r="O19" s="34"/>
      <c r="P19" s="34"/>
    </row>
    <row r="20" spans="1:16" s="32" customFormat="1" ht="24.75" hidden="1" customHeight="1">
      <c r="A20" s="149"/>
      <c r="B20" s="135"/>
      <c r="C20" s="111" t="s">
        <v>12</v>
      </c>
      <c r="D20" s="111"/>
      <c r="E20" s="5" t="e">
        <f t="shared" si="1"/>
        <v>#DIV/0!</v>
      </c>
      <c r="F20" s="3"/>
      <c r="G20" s="149"/>
      <c r="H20" s="33"/>
      <c r="M20" s="34"/>
      <c r="N20" s="34"/>
      <c r="O20" s="34"/>
      <c r="P20" s="34"/>
    </row>
    <row r="21" spans="1:16" s="32" customFormat="1" hidden="1">
      <c r="A21" s="149"/>
      <c r="B21" s="135"/>
      <c r="C21" s="111" t="s">
        <v>12</v>
      </c>
      <c r="D21" s="111"/>
      <c r="E21" s="5" t="e">
        <f>F21/D21</f>
        <v>#DIV/0!</v>
      </c>
      <c r="F21" s="3"/>
      <c r="G21" s="149"/>
      <c r="H21" s="33"/>
      <c r="M21" s="34"/>
      <c r="N21" s="34"/>
      <c r="O21" s="34"/>
      <c r="P21" s="34"/>
    </row>
    <row r="22" spans="1:16" s="32" customFormat="1" ht="37.5" hidden="1">
      <c r="A22" s="149"/>
      <c r="B22" s="135" t="s">
        <v>119</v>
      </c>
      <c r="C22" s="111" t="s">
        <v>12</v>
      </c>
      <c r="D22" s="111">
        <v>1</v>
      </c>
      <c r="E22" s="5">
        <f>F22/D22</f>
        <v>0</v>
      </c>
      <c r="F22" s="3"/>
      <c r="G22" s="149"/>
      <c r="H22" s="33"/>
      <c r="M22" s="34"/>
      <c r="N22" s="34"/>
      <c r="O22" s="34"/>
      <c r="P22" s="34"/>
    </row>
    <row r="23" spans="1:16" s="32" customFormat="1" ht="25.5" hidden="1" customHeight="1">
      <c r="A23" s="149"/>
      <c r="B23" s="136" t="s">
        <v>120</v>
      </c>
      <c r="C23" s="111" t="s">
        <v>12</v>
      </c>
      <c r="D23" s="111">
        <v>1</v>
      </c>
      <c r="E23" s="5">
        <f t="shared" ref="E23:E27" si="2">F23/D23</f>
        <v>0</v>
      </c>
      <c r="F23" s="3"/>
      <c r="G23" s="149"/>
      <c r="H23" s="33"/>
      <c r="L23" s="119"/>
      <c r="M23" s="34"/>
      <c r="N23" s="34"/>
      <c r="O23" s="34"/>
      <c r="P23" s="34"/>
    </row>
    <row r="24" spans="1:16" s="32" customFormat="1" hidden="1">
      <c r="A24" s="149"/>
      <c r="B24" s="135"/>
      <c r="C24" s="111" t="s">
        <v>12</v>
      </c>
      <c r="D24" s="111">
        <v>1</v>
      </c>
      <c r="E24" s="5">
        <f t="shared" si="2"/>
        <v>0</v>
      </c>
      <c r="F24" s="60"/>
      <c r="G24" s="149"/>
      <c r="H24" s="33"/>
      <c r="M24" s="57"/>
      <c r="N24" s="35"/>
      <c r="O24" s="89"/>
      <c r="P24" s="35"/>
    </row>
    <row r="25" spans="1:16" s="32" customFormat="1" hidden="1">
      <c r="A25" s="149"/>
      <c r="B25" s="135" t="s">
        <v>71</v>
      </c>
      <c r="C25" s="111" t="s">
        <v>12</v>
      </c>
      <c r="D25" s="111">
        <v>6</v>
      </c>
      <c r="E25" s="5">
        <f t="shared" si="2"/>
        <v>0</v>
      </c>
      <c r="F25" s="60"/>
      <c r="G25" s="149"/>
      <c r="H25" s="33"/>
      <c r="M25" s="34"/>
      <c r="N25" s="90"/>
      <c r="O25" s="89"/>
      <c r="P25" s="35"/>
    </row>
    <row r="26" spans="1:16" s="32" customFormat="1" hidden="1">
      <c r="A26" s="149"/>
      <c r="B26" s="135" t="s">
        <v>90</v>
      </c>
      <c r="C26" s="111" t="s">
        <v>12</v>
      </c>
      <c r="D26" s="111">
        <v>1</v>
      </c>
      <c r="E26" s="5">
        <f t="shared" si="2"/>
        <v>0</v>
      </c>
      <c r="F26" s="60"/>
      <c r="G26" s="149"/>
      <c r="H26" s="33"/>
      <c r="L26" s="119"/>
      <c r="M26" s="34"/>
      <c r="N26" s="90"/>
      <c r="O26" s="89"/>
      <c r="P26" s="35"/>
    </row>
    <row r="27" spans="1:16" s="32" customFormat="1" ht="21" hidden="1" customHeight="1">
      <c r="A27" s="149"/>
      <c r="B27" s="135" t="s">
        <v>114</v>
      </c>
      <c r="C27" s="120" t="s">
        <v>12</v>
      </c>
      <c r="D27" s="120">
        <v>1</v>
      </c>
      <c r="E27" s="5">
        <f t="shared" si="2"/>
        <v>0</v>
      </c>
      <c r="F27" s="60"/>
      <c r="G27" s="149"/>
      <c r="H27" s="33"/>
      <c r="N27" s="90"/>
      <c r="O27" s="89"/>
      <c r="P27" s="35"/>
    </row>
    <row r="28" spans="1:16" s="32" customFormat="1" ht="37.5" hidden="1">
      <c r="A28" s="149"/>
      <c r="B28" s="135" t="s">
        <v>112</v>
      </c>
      <c r="C28" s="120" t="s">
        <v>12</v>
      </c>
      <c r="D28" s="120">
        <v>1</v>
      </c>
      <c r="E28" s="5">
        <f>F28/D28</f>
        <v>0</v>
      </c>
      <c r="F28" s="60"/>
      <c r="G28" s="149"/>
      <c r="H28" s="33"/>
      <c r="M28" s="34"/>
      <c r="N28" s="35"/>
      <c r="O28" s="89"/>
      <c r="P28" s="35"/>
    </row>
    <row r="29" spans="1:16" s="32" customFormat="1" ht="56.25" hidden="1">
      <c r="A29" s="149"/>
      <c r="B29" s="135" t="s">
        <v>136</v>
      </c>
      <c r="C29" s="111"/>
      <c r="D29" s="111">
        <v>1</v>
      </c>
      <c r="E29" s="5">
        <f>F29/D29</f>
        <v>0</v>
      </c>
      <c r="F29" s="60"/>
      <c r="G29" s="149"/>
      <c r="H29" s="33"/>
      <c r="N29" s="35"/>
      <c r="O29" s="89"/>
      <c r="P29" s="35"/>
    </row>
    <row r="30" spans="1:16" s="32" customFormat="1" ht="56.25" hidden="1">
      <c r="A30" s="149"/>
      <c r="B30" s="135" t="s">
        <v>135</v>
      </c>
      <c r="C30" s="111" t="s">
        <v>12</v>
      </c>
      <c r="D30" s="111">
        <v>2</v>
      </c>
      <c r="E30" s="5">
        <f>F30/D30</f>
        <v>0</v>
      </c>
      <c r="F30" s="60"/>
      <c r="G30" s="149"/>
      <c r="H30" s="33"/>
      <c r="M30" s="34"/>
      <c r="N30" s="35"/>
      <c r="O30" s="89"/>
      <c r="P30" s="35"/>
    </row>
    <row r="31" spans="1:16" s="32" customFormat="1" ht="37.5" hidden="1">
      <c r="A31" s="149"/>
      <c r="B31" s="135" t="s">
        <v>142</v>
      </c>
      <c r="C31" s="111" t="s">
        <v>12</v>
      </c>
      <c r="D31" s="111">
        <v>1</v>
      </c>
      <c r="E31" s="5">
        <v>8590</v>
      </c>
      <c r="F31" s="60"/>
      <c r="G31" s="149"/>
      <c r="H31" s="33"/>
      <c r="M31" s="34"/>
      <c r="N31" s="35"/>
      <c r="O31" s="89"/>
      <c r="P31" s="35"/>
    </row>
    <row r="32" spans="1:16" s="32" customFormat="1" ht="37.5" hidden="1">
      <c r="A32" s="149"/>
      <c r="B32" s="135" t="s">
        <v>145</v>
      </c>
      <c r="C32" s="111" t="s">
        <v>12</v>
      </c>
      <c r="D32" s="111">
        <v>2</v>
      </c>
      <c r="E32" s="5">
        <f>F32/D32</f>
        <v>0</v>
      </c>
      <c r="F32" s="60"/>
      <c r="G32" s="149"/>
      <c r="H32" s="33"/>
      <c r="M32" s="34"/>
      <c r="N32" s="35"/>
      <c r="O32" s="89"/>
      <c r="P32" s="35"/>
    </row>
    <row r="33" spans="1:16" s="32" customFormat="1" hidden="1">
      <c r="A33" s="149"/>
      <c r="B33" s="135" t="s">
        <v>143</v>
      </c>
      <c r="C33" s="111" t="s">
        <v>12</v>
      </c>
      <c r="D33" s="111">
        <v>1</v>
      </c>
      <c r="E33" s="5">
        <f t="shared" ref="E33:E48" si="3">F33/D33</f>
        <v>0</v>
      </c>
      <c r="F33" s="3"/>
      <c r="G33" s="149"/>
      <c r="H33" s="33"/>
      <c r="M33" s="34"/>
      <c r="N33" s="34"/>
      <c r="O33" s="89"/>
      <c r="P33" s="35"/>
    </row>
    <row r="34" spans="1:16" s="32" customFormat="1" ht="39.75" hidden="1" customHeight="1">
      <c r="A34" s="149"/>
      <c r="B34" s="135" t="s">
        <v>138</v>
      </c>
      <c r="C34" s="111" t="s">
        <v>12</v>
      </c>
      <c r="D34" s="111">
        <v>4</v>
      </c>
      <c r="E34" s="5">
        <f>F34/D34</f>
        <v>0</v>
      </c>
      <c r="F34" s="3"/>
      <c r="G34" s="149"/>
      <c r="H34" s="33"/>
      <c r="M34" s="34"/>
      <c r="N34" s="34"/>
      <c r="O34" s="89"/>
      <c r="P34" s="35"/>
    </row>
    <row r="35" spans="1:16" s="32" customFormat="1" ht="21.75" hidden="1" customHeight="1">
      <c r="A35" s="149"/>
      <c r="B35" s="74" t="s">
        <v>144</v>
      </c>
      <c r="C35" s="111" t="s">
        <v>12</v>
      </c>
      <c r="D35" s="111">
        <v>1</v>
      </c>
      <c r="E35" s="5">
        <f t="shared" si="3"/>
        <v>0</v>
      </c>
      <c r="F35" s="3"/>
      <c r="G35" s="149"/>
      <c r="H35" s="33"/>
      <c r="M35" s="34"/>
      <c r="N35" s="34"/>
      <c r="O35" s="89"/>
      <c r="P35" s="35"/>
    </row>
    <row r="36" spans="1:16" s="32" customFormat="1" ht="37.5" hidden="1">
      <c r="A36" s="149"/>
      <c r="B36" s="135" t="s">
        <v>139</v>
      </c>
      <c r="C36" s="143" t="s">
        <v>12</v>
      </c>
      <c r="D36" s="143">
        <v>2</v>
      </c>
      <c r="E36" s="5">
        <f>F36/D36</f>
        <v>0</v>
      </c>
      <c r="F36" s="3"/>
      <c r="G36" s="149"/>
      <c r="H36" s="33"/>
      <c r="M36" s="34"/>
      <c r="N36" s="34"/>
      <c r="O36" s="89"/>
      <c r="P36" s="35"/>
    </row>
    <row r="37" spans="1:16" s="32" customFormat="1" hidden="1">
      <c r="A37" s="149"/>
      <c r="B37" s="135" t="s">
        <v>140</v>
      </c>
      <c r="C37" s="143" t="s">
        <v>12</v>
      </c>
      <c r="D37" s="143">
        <v>1</v>
      </c>
      <c r="E37" s="3">
        <f t="shared" ref="E37:E38" si="4">F37/D37</f>
        <v>0</v>
      </c>
      <c r="F37" s="3"/>
      <c r="G37" s="149"/>
      <c r="H37" s="33"/>
      <c r="M37" s="34"/>
      <c r="N37" s="34"/>
      <c r="O37" s="89"/>
      <c r="P37" s="35"/>
    </row>
    <row r="38" spans="1:16" s="32" customFormat="1" hidden="1">
      <c r="A38" s="149"/>
      <c r="B38" s="135" t="s">
        <v>141</v>
      </c>
      <c r="C38" s="143" t="s">
        <v>12</v>
      </c>
      <c r="D38" s="143">
        <v>1</v>
      </c>
      <c r="E38" s="3">
        <f t="shared" si="4"/>
        <v>0</v>
      </c>
      <c r="F38" s="3"/>
      <c r="G38" s="149"/>
      <c r="H38" s="33"/>
      <c r="M38" s="34"/>
      <c r="N38" s="88"/>
      <c r="O38" s="89"/>
      <c r="P38" s="35"/>
    </row>
    <row r="39" spans="1:16" s="32" customFormat="1" hidden="1">
      <c r="A39" s="149"/>
      <c r="B39" s="135" t="s">
        <v>83</v>
      </c>
      <c r="C39" s="143" t="s">
        <v>12</v>
      </c>
      <c r="D39" s="143">
        <v>60</v>
      </c>
      <c r="E39" s="5">
        <f>F39/D39</f>
        <v>0</v>
      </c>
      <c r="F39" s="3"/>
      <c r="G39" s="149"/>
      <c r="H39" s="33"/>
      <c r="M39" s="34"/>
      <c r="N39" s="34"/>
      <c r="O39" s="89"/>
      <c r="P39" s="35"/>
    </row>
    <row r="40" spans="1:16" s="32" customFormat="1" hidden="1">
      <c r="A40" s="149"/>
      <c r="B40" s="135" t="s">
        <v>68</v>
      </c>
      <c r="C40" s="111" t="s">
        <v>12</v>
      </c>
      <c r="D40" s="111">
        <f>18+16</f>
        <v>34</v>
      </c>
      <c r="E40" s="5">
        <f>F40/D40</f>
        <v>0</v>
      </c>
      <c r="F40" s="3"/>
      <c r="G40" s="149"/>
      <c r="H40" s="33"/>
      <c r="J40" s="32">
        <v>52740</v>
      </c>
      <c r="K40" s="32">
        <v>18</v>
      </c>
      <c r="L40" s="148">
        <v>49600</v>
      </c>
      <c r="M40" s="34">
        <v>16</v>
      </c>
      <c r="N40" s="34"/>
      <c r="O40" s="89"/>
      <c r="P40" s="35"/>
    </row>
    <row r="41" spans="1:16" s="32" customFormat="1" hidden="1">
      <c r="A41" s="149"/>
      <c r="B41" s="135" t="s">
        <v>67</v>
      </c>
      <c r="C41" s="111" t="s">
        <v>12</v>
      </c>
      <c r="D41" s="111">
        <f>36+32</f>
        <v>68</v>
      </c>
      <c r="E41" s="5">
        <f>F41/D41</f>
        <v>0</v>
      </c>
      <c r="F41" s="3"/>
      <c r="G41" s="149"/>
      <c r="H41" s="33"/>
      <c r="J41" s="32">
        <v>59400</v>
      </c>
      <c r="K41" s="32">
        <v>36</v>
      </c>
      <c r="L41" s="148">
        <v>61120</v>
      </c>
      <c r="M41" s="34">
        <v>32</v>
      </c>
      <c r="N41" s="34"/>
      <c r="O41" s="89"/>
      <c r="P41" s="35"/>
    </row>
    <row r="42" spans="1:16" s="32" customFormat="1" ht="26.25" hidden="1" customHeight="1">
      <c r="A42" s="149"/>
      <c r="B42" s="135" t="s">
        <v>96</v>
      </c>
      <c r="C42" s="111" t="s">
        <v>12</v>
      </c>
      <c r="D42" s="111">
        <v>2</v>
      </c>
      <c r="E42" s="5">
        <f t="shared" ref="E42" si="5">F42/D42</f>
        <v>0</v>
      </c>
      <c r="F42" s="3"/>
      <c r="G42" s="149"/>
      <c r="H42" s="33"/>
      <c r="L42" s="32">
        <f>SUM(L40:L41)</f>
        <v>110720</v>
      </c>
      <c r="M42" s="34"/>
      <c r="N42" s="34"/>
      <c r="O42" s="89"/>
      <c r="P42" s="35"/>
    </row>
    <row r="43" spans="1:16" s="32" customFormat="1" hidden="1">
      <c r="A43" s="149"/>
      <c r="B43" s="135" t="s">
        <v>97</v>
      </c>
      <c r="C43" s="111" t="s">
        <v>12</v>
      </c>
      <c r="D43" s="111">
        <v>2</v>
      </c>
      <c r="E43" s="3">
        <f t="shared" si="3"/>
        <v>0</v>
      </c>
      <c r="F43" s="3"/>
      <c r="G43" s="149"/>
      <c r="H43" s="33"/>
      <c r="L43" s="119">
        <f>L42+F34</f>
        <v>110720</v>
      </c>
      <c r="M43" s="34"/>
      <c r="N43" s="34"/>
      <c r="O43" s="89"/>
      <c r="P43" s="35"/>
    </row>
    <row r="44" spans="1:16" s="32" customFormat="1" hidden="1">
      <c r="A44" s="149"/>
      <c r="B44" s="135" t="s">
        <v>98</v>
      </c>
      <c r="C44" s="111" t="s">
        <v>12</v>
      </c>
      <c r="D44" s="111">
        <v>6</v>
      </c>
      <c r="E44" s="3">
        <f t="shared" si="3"/>
        <v>0</v>
      </c>
      <c r="F44" s="3"/>
      <c r="G44" s="149"/>
      <c r="H44" s="33"/>
      <c r="M44" s="34"/>
      <c r="N44" s="34"/>
      <c r="O44" s="89"/>
      <c r="P44" s="35"/>
    </row>
    <row r="45" spans="1:16" s="32" customFormat="1" hidden="1">
      <c r="A45" s="149"/>
      <c r="B45" s="135"/>
      <c r="C45" s="111" t="s">
        <v>12</v>
      </c>
      <c r="D45" s="111">
        <v>1</v>
      </c>
      <c r="E45" s="3">
        <f t="shared" si="3"/>
        <v>0</v>
      </c>
      <c r="F45" s="3"/>
      <c r="G45" s="149"/>
      <c r="H45" s="33"/>
      <c r="L45" s="119"/>
      <c r="M45" s="34"/>
      <c r="N45" s="34"/>
      <c r="O45" s="89"/>
      <c r="P45" s="35"/>
    </row>
    <row r="46" spans="1:16" s="145" customFormat="1" hidden="1">
      <c r="A46" s="149"/>
      <c r="B46" s="135"/>
      <c r="C46" s="143" t="s">
        <v>12</v>
      </c>
      <c r="D46" s="143">
        <v>1</v>
      </c>
      <c r="E46" s="3">
        <f t="shared" si="3"/>
        <v>0</v>
      </c>
      <c r="F46" s="3"/>
      <c r="G46" s="149"/>
      <c r="H46" s="144"/>
      <c r="M46" s="146"/>
      <c r="N46" s="146"/>
      <c r="O46" s="147"/>
      <c r="P46" s="35"/>
    </row>
    <row r="47" spans="1:16" s="32" customFormat="1" hidden="1">
      <c r="A47" s="149"/>
      <c r="B47" s="135" t="s">
        <v>72</v>
      </c>
      <c r="C47" s="111" t="s">
        <v>12</v>
      </c>
      <c r="D47" s="111">
        <v>1</v>
      </c>
      <c r="E47" s="3">
        <f t="shared" si="3"/>
        <v>0</v>
      </c>
      <c r="F47" s="3"/>
      <c r="G47" s="149"/>
      <c r="H47" s="33"/>
      <c r="J47" s="32">
        <v>165490</v>
      </c>
      <c r="L47" s="119">
        <f>J47-F47</f>
        <v>165490</v>
      </c>
      <c r="M47" s="34"/>
      <c r="N47" s="34"/>
      <c r="O47" s="89"/>
      <c r="P47" s="35"/>
    </row>
    <row r="48" spans="1:16" s="32" customFormat="1" ht="36" hidden="1" customHeight="1">
      <c r="A48" s="149"/>
      <c r="B48" s="135" t="s">
        <v>109</v>
      </c>
      <c r="C48" s="111" t="s">
        <v>12</v>
      </c>
      <c r="D48" s="111">
        <v>2</v>
      </c>
      <c r="E48" s="5">
        <f t="shared" si="3"/>
        <v>0</v>
      </c>
      <c r="F48" s="3"/>
      <c r="G48" s="149"/>
      <c r="H48" s="33"/>
      <c r="M48" s="34"/>
      <c r="N48" s="88"/>
      <c r="O48" s="89"/>
      <c r="P48" s="35"/>
    </row>
    <row r="49" spans="1:16" s="32" customFormat="1" hidden="1">
      <c r="A49" s="149"/>
      <c r="B49" s="128" t="s">
        <v>39</v>
      </c>
      <c r="C49" s="111" t="s">
        <v>12</v>
      </c>
      <c r="D49" s="111"/>
      <c r="E49" s="5"/>
      <c r="F49" s="3"/>
      <c r="G49" s="149"/>
      <c r="H49" s="33"/>
      <c r="M49" s="34"/>
      <c r="N49" s="34"/>
      <c r="O49" s="89"/>
      <c r="P49" s="35"/>
    </row>
    <row r="50" spans="1:16" s="32" customFormat="1" hidden="1">
      <c r="A50" s="153" t="s">
        <v>7</v>
      </c>
      <c r="B50" s="153"/>
      <c r="C50" s="74"/>
      <c r="D50" s="15"/>
      <c r="E50" s="100"/>
      <c r="F50" s="101">
        <f>SUM(F16:F49)</f>
        <v>0</v>
      </c>
      <c r="G50" s="1"/>
      <c r="H50" s="33"/>
      <c r="M50" s="34"/>
      <c r="N50" s="34"/>
      <c r="O50" s="89"/>
      <c r="P50" s="34"/>
    </row>
    <row r="51" spans="1:16" s="32" customFormat="1" hidden="1">
      <c r="A51" s="6" t="s">
        <v>9</v>
      </c>
      <c r="B51" s="127"/>
      <c r="C51" s="75"/>
      <c r="D51" s="111"/>
      <c r="E51" s="7"/>
      <c r="F51" s="4">
        <f>F50+F15</f>
        <v>2118996.5499999998</v>
      </c>
      <c r="G51" s="1"/>
      <c r="H51" s="33"/>
      <c r="J51" s="32">
        <v>3944282.61</v>
      </c>
      <c r="K51" s="119">
        <f>F51-J51</f>
        <v>-1825286.06</v>
      </c>
      <c r="L51" s="119"/>
      <c r="M51" s="34"/>
      <c r="N51" s="88"/>
      <c r="O51" s="118"/>
      <c r="P51" s="34"/>
    </row>
    <row r="52" spans="1:16" s="32" customFormat="1" hidden="1">
      <c r="A52" s="150" t="s">
        <v>8</v>
      </c>
      <c r="B52" s="150"/>
      <c r="C52" s="150"/>
      <c r="D52" s="150"/>
      <c r="E52" s="150"/>
      <c r="F52" s="150"/>
      <c r="G52" s="150"/>
      <c r="H52" s="33"/>
      <c r="I52" s="36"/>
      <c r="L52" s="119"/>
      <c r="M52" s="34"/>
      <c r="N52" s="34"/>
      <c r="O52" s="89"/>
      <c r="P52" s="34"/>
    </row>
    <row r="53" spans="1:16" s="32" customFormat="1" hidden="1">
      <c r="A53" s="156">
        <v>2</v>
      </c>
      <c r="B53" s="135" t="s">
        <v>122</v>
      </c>
      <c r="C53" s="111" t="s">
        <v>12</v>
      </c>
      <c r="D53" s="111">
        <v>1</v>
      </c>
      <c r="E53" s="111">
        <f>F53/D53</f>
        <v>0</v>
      </c>
      <c r="F53" s="3"/>
      <c r="G53" s="110"/>
      <c r="H53" s="33"/>
      <c r="I53" s="36"/>
      <c r="J53" s="36"/>
      <c r="K53" s="36"/>
      <c r="L53" s="36"/>
      <c r="M53" s="34"/>
      <c r="N53" s="34"/>
      <c r="O53" s="89"/>
      <c r="P53" s="34"/>
    </row>
    <row r="54" spans="1:16" s="32" customFormat="1" ht="37.5" hidden="1">
      <c r="A54" s="156"/>
      <c r="B54" s="135" t="s">
        <v>123</v>
      </c>
      <c r="C54" s="111"/>
      <c r="D54" s="111">
        <v>2</v>
      </c>
      <c r="E54" s="111">
        <f>F54/D54</f>
        <v>0</v>
      </c>
      <c r="F54" s="3"/>
      <c r="G54" s="110"/>
      <c r="H54" s="33"/>
      <c r="I54" s="36"/>
      <c r="J54" s="36"/>
      <c r="K54" s="36"/>
      <c r="L54" s="36"/>
      <c r="M54" s="34"/>
      <c r="N54" s="34"/>
      <c r="O54" s="89"/>
      <c r="P54" s="34"/>
    </row>
    <row r="55" spans="1:16" s="32" customFormat="1" ht="37.5" hidden="1">
      <c r="A55" s="156"/>
      <c r="B55" s="135" t="s">
        <v>124</v>
      </c>
      <c r="C55" s="111" t="s">
        <v>12</v>
      </c>
      <c r="D55" s="111">
        <v>1</v>
      </c>
      <c r="E55" s="111">
        <v>610</v>
      </c>
      <c r="F55" s="3"/>
      <c r="G55" s="110"/>
      <c r="H55" s="33"/>
      <c r="I55" s="36"/>
      <c r="J55" s="36"/>
      <c r="K55" s="36"/>
      <c r="L55" s="36"/>
      <c r="M55" s="34"/>
      <c r="N55" s="34"/>
      <c r="O55" s="89"/>
      <c r="P55" s="34"/>
    </row>
    <row r="56" spans="1:16" s="32" customFormat="1" ht="112.5" hidden="1">
      <c r="A56" s="156"/>
      <c r="B56" s="135" t="s">
        <v>125</v>
      </c>
      <c r="C56" s="111" t="s">
        <v>12</v>
      </c>
      <c r="D56" s="111">
        <v>1</v>
      </c>
      <c r="E56" s="111">
        <f t="shared" ref="E56:E60" si="6">F56/D56</f>
        <v>0</v>
      </c>
      <c r="F56" s="3"/>
      <c r="G56" s="110"/>
      <c r="H56" s="33"/>
      <c r="I56" s="36"/>
      <c r="J56" s="36"/>
      <c r="K56" s="36"/>
      <c r="L56" s="36"/>
      <c r="M56" s="34"/>
      <c r="N56" s="34"/>
      <c r="O56" s="89"/>
      <c r="P56" s="34"/>
    </row>
    <row r="57" spans="1:16" s="32" customFormat="1" ht="76.5" hidden="1" customHeight="1">
      <c r="A57" s="156"/>
      <c r="B57" s="135" t="s">
        <v>132</v>
      </c>
      <c r="C57" s="111" t="s">
        <v>12</v>
      </c>
      <c r="D57" s="111">
        <f>3+3+1+2</f>
        <v>9</v>
      </c>
      <c r="E57" s="56">
        <f t="shared" si="6"/>
        <v>0</v>
      </c>
      <c r="F57" s="3"/>
      <c r="G57" s="110"/>
      <c r="H57" s="33"/>
      <c r="I57" s="36"/>
      <c r="J57" s="36"/>
      <c r="K57" s="36"/>
      <c r="L57" s="36"/>
      <c r="M57" s="34"/>
      <c r="N57" s="34"/>
      <c r="O57" s="89"/>
      <c r="P57" s="34"/>
    </row>
    <row r="58" spans="1:16" s="32" customFormat="1" ht="38.25" hidden="1" customHeight="1">
      <c r="A58" s="156"/>
      <c r="B58" s="135" t="s">
        <v>126</v>
      </c>
      <c r="C58" s="111" t="s">
        <v>12</v>
      </c>
      <c r="D58" s="111">
        <v>3</v>
      </c>
      <c r="E58" s="111">
        <f t="shared" si="6"/>
        <v>0</v>
      </c>
      <c r="F58" s="3"/>
      <c r="G58" s="110"/>
      <c r="H58" s="33"/>
      <c r="I58" s="36"/>
      <c r="J58" s="36"/>
      <c r="K58" s="36"/>
      <c r="L58" s="36"/>
      <c r="M58" s="34"/>
      <c r="N58" s="34"/>
      <c r="O58" s="89"/>
      <c r="P58" s="34"/>
    </row>
    <row r="59" spans="1:16" s="32" customFormat="1" hidden="1">
      <c r="A59" s="156"/>
      <c r="B59" s="135" t="s">
        <v>127</v>
      </c>
      <c r="C59" s="111" t="s">
        <v>12</v>
      </c>
      <c r="D59" s="111">
        <v>25</v>
      </c>
      <c r="E59" s="111">
        <f t="shared" si="6"/>
        <v>0</v>
      </c>
      <c r="F59" s="3"/>
      <c r="G59" s="110"/>
      <c r="H59" s="33"/>
      <c r="I59" s="36"/>
      <c r="J59" s="36"/>
      <c r="K59" s="36"/>
      <c r="L59" s="36"/>
      <c r="M59" s="34"/>
      <c r="N59" s="34"/>
      <c r="O59" s="89"/>
      <c r="P59" s="34"/>
    </row>
    <row r="60" spans="1:16" s="32" customFormat="1" ht="37.5" hidden="1">
      <c r="A60" s="156"/>
      <c r="B60" s="135" t="s">
        <v>128</v>
      </c>
      <c r="C60" s="111" t="s">
        <v>12</v>
      </c>
      <c r="D60" s="111">
        <v>3</v>
      </c>
      <c r="E60" s="111">
        <f t="shared" si="6"/>
        <v>0</v>
      </c>
      <c r="F60" s="3"/>
      <c r="G60" s="110"/>
      <c r="H60" s="33"/>
      <c r="I60" s="36"/>
      <c r="J60" s="36"/>
      <c r="K60" s="36"/>
      <c r="L60" s="36"/>
      <c r="M60" s="34"/>
      <c r="N60" s="34"/>
      <c r="O60" s="89"/>
      <c r="P60" s="34"/>
    </row>
    <row r="61" spans="1:16" s="32" customFormat="1" ht="37.5" hidden="1" customHeight="1">
      <c r="A61" s="156"/>
      <c r="B61" s="135" t="s">
        <v>129</v>
      </c>
      <c r="C61" s="111" t="s">
        <v>12</v>
      </c>
      <c r="D61" s="111">
        <v>1</v>
      </c>
      <c r="E61" s="56">
        <f>F61/D61</f>
        <v>0</v>
      </c>
      <c r="F61" s="3"/>
      <c r="G61" s="110"/>
      <c r="H61" s="33"/>
      <c r="I61" s="36"/>
      <c r="J61" s="36"/>
      <c r="K61" s="36"/>
      <c r="L61" s="36"/>
      <c r="M61" s="34"/>
      <c r="N61" s="34"/>
      <c r="O61" s="89"/>
      <c r="P61" s="34"/>
    </row>
    <row r="62" spans="1:16" s="32" customFormat="1" ht="37.5" hidden="1" customHeight="1">
      <c r="A62" s="156"/>
      <c r="B62" s="135" t="s">
        <v>130</v>
      </c>
      <c r="C62" s="125" t="s">
        <v>12</v>
      </c>
      <c r="D62" s="125">
        <v>3</v>
      </c>
      <c r="E62" s="56">
        <f t="shared" ref="E62:E67" si="7">F62/D62</f>
        <v>0</v>
      </c>
      <c r="F62" s="3"/>
      <c r="G62" s="126"/>
      <c r="H62" s="33"/>
      <c r="I62" s="36"/>
      <c r="J62" s="36"/>
      <c r="K62" s="36"/>
      <c r="L62" s="36"/>
      <c r="M62" s="34"/>
      <c r="N62" s="34"/>
      <c r="O62" s="89"/>
      <c r="P62" s="34"/>
    </row>
    <row r="63" spans="1:16" s="32" customFormat="1" ht="37.5" hidden="1" customHeight="1">
      <c r="A63" s="156"/>
      <c r="B63" s="135" t="s">
        <v>131</v>
      </c>
      <c r="C63" s="125" t="s">
        <v>12</v>
      </c>
      <c r="D63" s="125">
        <v>3</v>
      </c>
      <c r="E63" s="56">
        <f t="shared" si="7"/>
        <v>0</v>
      </c>
      <c r="F63" s="3"/>
      <c r="G63" s="126"/>
      <c r="H63" s="33"/>
      <c r="I63" s="36"/>
      <c r="J63" s="36"/>
      <c r="K63" s="36"/>
      <c r="L63" s="36"/>
      <c r="M63" s="34"/>
      <c r="N63" s="34"/>
      <c r="O63" s="89"/>
      <c r="P63" s="34"/>
    </row>
    <row r="64" spans="1:16" s="32" customFormat="1" ht="96" hidden="1" customHeight="1">
      <c r="A64" s="156"/>
      <c r="B64" s="135" t="s">
        <v>116</v>
      </c>
      <c r="C64" s="139" t="s">
        <v>12</v>
      </c>
      <c r="D64" s="139">
        <v>1</v>
      </c>
      <c r="E64" s="56">
        <f t="shared" si="7"/>
        <v>0</v>
      </c>
      <c r="F64" s="3"/>
      <c r="G64" s="140"/>
      <c r="H64" s="33"/>
      <c r="I64" s="36"/>
      <c r="J64" s="36"/>
      <c r="K64" s="36"/>
      <c r="L64" s="36"/>
      <c r="M64" s="34"/>
      <c r="N64" s="34"/>
      <c r="O64" s="89"/>
      <c r="P64" s="34"/>
    </row>
    <row r="65" spans="1:16" s="32" customFormat="1" ht="54.75" hidden="1" customHeight="1">
      <c r="A65" s="156"/>
      <c r="B65" s="135" t="s">
        <v>117</v>
      </c>
      <c r="C65" s="139" t="s">
        <v>12</v>
      </c>
      <c r="D65" s="139">
        <v>1</v>
      </c>
      <c r="E65" s="56">
        <f t="shared" si="7"/>
        <v>0</v>
      </c>
      <c r="F65" s="3"/>
      <c r="G65" s="140"/>
      <c r="H65" s="33"/>
      <c r="I65" s="36"/>
      <c r="J65" s="36"/>
      <c r="K65" s="36"/>
      <c r="L65" s="36"/>
      <c r="M65" s="34"/>
      <c r="N65" s="34"/>
      <c r="O65" s="89"/>
      <c r="P65" s="34"/>
    </row>
    <row r="66" spans="1:16" s="32" customFormat="1" ht="57" hidden="1" customHeight="1">
      <c r="A66" s="156"/>
      <c r="B66" s="135" t="s">
        <v>118</v>
      </c>
      <c r="C66" s="139" t="s">
        <v>12</v>
      </c>
      <c r="D66" s="139">
        <v>1</v>
      </c>
      <c r="E66" s="56">
        <f t="shared" si="7"/>
        <v>0</v>
      </c>
      <c r="F66" s="3"/>
      <c r="G66" s="140"/>
      <c r="H66" s="33"/>
      <c r="I66" s="36"/>
      <c r="J66" s="36"/>
      <c r="K66" s="36"/>
      <c r="L66" s="36"/>
      <c r="M66" s="34"/>
      <c r="N66" s="34"/>
      <c r="O66" s="89"/>
      <c r="P66" s="34"/>
    </row>
    <row r="67" spans="1:16" s="32" customFormat="1" ht="37.5" hidden="1" customHeight="1">
      <c r="A67" s="156"/>
      <c r="B67" s="135" t="s">
        <v>93</v>
      </c>
      <c r="C67" s="139" t="s">
        <v>12</v>
      </c>
      <c r="D67" s="139">
        <v>25</v>
      </c>
      <c r="E67" s="56">
        <f t="shared" si="7"/>
        <v>0</v>
      </c>
      <c r="F67" s="3"/>
      <c r="G67" s="126"/>
      <c r="H67" s="33"/>
      <c r="I67" s="36"/>
      <c r="J67" s="36"/>
      <c r="K67" s="36"/>
      <c r="L67" s="36"/>
      <c r="M67" s="34"/>
      <c r="N67" s="34"/>
      <c r="O67" s="89"/>
      <c r="P67" s="34"/>
    </row>
    <row r="68" spans="1:16" s="32" customFormat="1" ht="37.5" hidden="1">
      <c r="A68" s="156"/>
      <c r="B68" s="135" t="s">
        <v>81</v>
      </c>
      <c r="C68" s="111" t="s">
        <v>12</v>
      </c>
      <c r="D68" s="111">
        <v>5</v>
      </c>
      <c r="E68" s="5">
        <f t="shared" ref="E68:E70" si="8">F68/D68</f>
        <v>0</v>
      </c>
      <c r="F68" s="3"/>
      <c r="G68" s="110"/>
      <c r="H68" s="33"/>
      <c r="J68" s="36"/>
      <c r="K68" s="36"/>
      <c r="L68" s="36"/>
      <c r="M68" s="34"/>
      <c r="N68" s="34"/>
      <c r="O68" s="34"/>
      <c r="P68" s="34"/>
    </row>
    <row r="69" spans="1:16" s="32" customFormat="1" ht="35.25" hidden="1" customHeight="1">
      <c r="A69" s="156"/>
      <c r="B69" s="135" t="s">
        <v>94</v>
      </c>
      <c r="C69" s="111" t="s">
        <v>12</v>
      </c>
      <c r="D69" s="111">
        <f>10+15</f>
        <v>25</v>
      </c>
      <c r="E69" s="5">
        <f t="shared" si="8"/>
        <v>0</v>
      </c>
      <c r="F69" s="3"/>
      <c r="G69" s="110"/>
      <c r="H69" s="33"/>
      <c r="L69" s="119"/>
      <c r="M69" s="34"/>
      <c r="N69" s="34"/>
      <c r="O69" s="34"/>
      <c r="P69" s="34"/>
    </row>
    <row r="70" spans="1:16" s="32" customFormat="1" ht="37.5" hidden="1" customHeight="1">
      <c r="A70" s="156"/>
      <c r="B70" s="135" t="s">
        <v>103</v>
      </c>
      <c r="C70" s="111" t="s">
        <v>12</v>
      </c>
      <c r="D70" s="111">
        <v>2</v>
      </c>
      <c r="E70" s="5">
        <f t="shared" si="8"/>
        <v>0</v>
      </c>
      <c r="F70" s="3"/>
      <c r="G70" s="160">
        <v>244</v>
      </c>
      <c r="H70" s="33"/>
      <c r="L70" s="119"/>
      <c r="M70" s="34"/>
      <c r="N70" s="34"/>
      <c r="O70" s="34"/>
      <c r="P70" s="34"/>
    </row>
    <row r="71" spans="1:16" s="32" customFormat="1" ht="79.5" hidden="1" customHeight="1">
      <c r="A71" s="156"/>
      <c r="B71" s="135" t="s">
        <v>104</v>
      </c>
      <c r="C71" s="111" t="s">
        <v>12</v>
      </c>
      <c r="D71" s="111">
        <v>2</v>
      </c>
      <c r="E71" s="5">
        <f>F71/D71</f>
        <v>0</v>
      </c>
      <c r="F71" s="3"/>
      <c r="G71" s="161"/>
      <c r="H71" s="33"/>
      <c r="L71" s="119"/>
      <c r="M71" s="34"/>
      <c r="N71" s="34"/>
      <c r="O71" s="34"/>
      <c r="P71" s="34"/>
    </row>
    <row r="72" spans="1:16" s="32" customFormat="1" ht="58.5" hidden="1" customHeight="1">
      <c r="A72" s="156"/>
      <c r="B72" s="135" t="s">
        <v>110</v>
      </c>
      <c r="C72" s="111" t="s">
        <v>12</v>
      </c>
      <c r="D72" s="111">
        <v>3</v>
      </c>
      <c r="E72" s="5">
        <f>F72/D72</f>
        <v>0</v>
      </c>
      <c r="F72" s="3"/>
      <c r="G72" s="161"/>
      <c r="H72" s="33"/>
      <c r="L72" s="119"/>
      <c r="M72" s="34"/>
      <c r="N72" s="34"/>
      <c r="O72" s="34"/>
      <c r="P72" s="34"/>
    </row>
    <row r="73" spans="1:16" s="32" customFormat="1" ht="73.5" hidden="1" customHeight="1">
      <c r="A73" s="156"/>
      <c r="B73" s="136" t="s">
        <v>101</v>
      </c>
      <c r="C73" s="111" t="s">
        <v>12</v>
      </c>
      <c r="D73" s="111">
        <v>2</v>
      </c>
      <c r="E73" s="5">
        <f t="shared" ref="E73" si="9">F73/D73</f>
        <v>0</v>
      </c>
      <c r="F73" s="3"/>
      <c r="G73" s="161"/>
      <c r="H73" s="33"/>
      <c r="L73" s="119"/>
      <c r="M73" s="34"/>
      <c r="N73" s="34"/>
      <c r="O73" s="34"/>
      <c r="P73" s="34"/>
    </row>
    <row r="74" spans="1:16" s="32" customFormat="1" ht="27" hidden="1" customHeight="1">
      <c r="A74" s="156"/>
      <c r="B74" s="135" t="s">
        <v>52</v>
      </c>
      <c r="C74" s="111" t="s">
        <v>12</v>
      </c>
      <c r="D74" s="111">
        <v>6</v>
      </c>
      <c r="E74" s="5">
        <f>F74/D74</f>
        <v>0</v>
      </c>
      <c r="F74" s="63"/>
      <c r="G74" s="161"/>
      <c r="H74" s="33"/>
      <c r="I74" s="36"/>
      <c r="L74" s="119"/>
      <c r="M74" s="34"/>
      <c r="N74" s="89"/>
      <c r="O74" s="89"/>
      <c r="P74" s="34"/>
    </row>
    <row r="75" spans="1:16" s="32" customFormat="1" ht="39" hidden="1" customHeight="1">
      <c r="A75" s="156"/>
      <c r="B75" s="135" t="s">
        <v>133</v>
      </c>
      <c r="C75" s="111" t="s">
        <v>12</v>
      </c>
      <c r="D75" s="111">
        <v>400</v>
      </c>
      <c r="E75" s="5">
        <f t="shared" ref="E75" si="10">F75/D75</f>
        <v>0</v>
      </c>
      <c r="F75" s="63"/>
      <c r="G75" s="161"/>
      <c r="H75" s="33"/>
      <c r="I75" s="36"/>
      <c r="J75" s="36">
        <v>7462</v>
      </c>
      <c r="K75" s="36" t="s">
        <v>137</v>
      </c>
      <c r="L75" s="36"/>
      <c r="M75" s="34"/>
      <c r="N75" s="91"/>
      <c r="O75" s="89"/>
      <c r="P75" s="34"/>
    </row>
    <row r="76" spans="1:16" s="82" customFormat="1" hidden="1">
      <c r="A76" s="156"/>
      <c r="B76" s="135" t="s">
        <v>70</v>
      </c>
      <c r="C76" s="1" t="s">
        <v>12</v>
      </c>
      <c r="D76" s="1">
        <v>1000</v>
      </c>
      <c r="E76" s="2">
        <f>F76/D76</f>
        <v>0</v>
      </c>
      <c r="F76" s="141"/>
      <c r="G76" s="161"/>
      <c r="H76" s="80"/>
      <c r="I76" s="81"/>
      <c r="J76" s="36"/>
      <c r="K76" s="36"/>
      <c r="L76" s="36"/>
      <c r="M76" s="34"/>
      <c r="N76" s="92"/>
      <c r="O76" s="93"/>
      <c r="P76" s="92"/>
    </row>
    <row r="77" spans="1:16" s="82" customFormat="1" hidden="1">
      <c r="A77" s="156"/>
      <c r="B77" s="135" t="s">
        <v>77</v>
      </c>
      <c r="C77" s="1" t="s">
        <v>12</v>
      </c>
      <c r="D77" s="102">
        <v>2</v>
      </c>
      <c r="E77" s="2">
        <f t="shared" ref="E77:E78" si="11">F77/D77</f>
        <v>0</v>
      </c>
      <c r="F77" s="142"/>
      <c r="G77" s="161"/>
      <c r="H77" s="80"/>
      <c r="J77" s="81"/>
      <c r="K77" s="81"/>
      <c r="L77" s="81"/>
      <c r="M77" s="92"/>
      <c r="N77" s="92"/>
      <c r="O77" s="92"/>
      <c r="P77" s="92"/>
    </row>
    <row r="78" spans="1:16" s="82" customFormat="1" hidden="1">
      <c r="A78" s="156"/>
      <c r="B78" s="135" t="s">
        <v>78</v>
      </c>
      <c r="C78" s="1" t="s">
        <v>12</v>
      </c>
      <c r="D78" s="1">
        <v>3</v>
      </c>
      <c r="E78" s="2">
        <f t="shared" si="11"/>
        <v>0</v>
      </c>
      <c r="F78" s="142"/>
      <c r="G78" s="161"/>
      <c r="H78" s="80"/>
      <c r="M78" s="92"/>
      <c r="N78" s="92"/>
      <c r="O78" s="92"/>
      <c r="P78" s="92"/>
    </row>
    <row r="79" spans="1:16" s="34" customFormat="1" ht="191.25" hidden="1" customHeight="1">
      <c r="A79" s="156"/>
      <c r="B79" s="137" t="s">
        <v>134</v>
      </c>
      <c r="C79" s="58" t="s">
        <v>12</v>
      </c>
      <c r="D79" s="58">
        <v>26</v>
      </c>
      <c r="E79" s="59">
        <f>F79/D79</f>
        <v>0</v>
      </c>
      <c r="F79" s="60"/>
      <c r="G79" s="161"/>
      <c r="H79" s="99"/>
      <c r="J79" s="82"/>
      <c r="K79" s="82"/>
      <c r="L79" s="82"/>
      <c r="M79" s="92"/>
    </row>
    <row r="80" spans="1:16" s="32" customFormat="1" ht="41.25" hidden="1" customHeight="1">
      <c r="A80" s="156"/>
      <c r="B80" s="135" t="s">
        <v>113</v>
      </c>
      <c r="C80" s="75" t="s">
        <v>12</v>
      </c>
      <c r="D80" s="75">
        <v>149</v>
      </c>
      <c r="E80" s="123">
        <f>F80/D80</f>
        <v>0</v>
      </c>
      <c r="F80" s="100"/>
      <c r="G80" s="161"/>
      <c r="H80" s="33"/>
      <c r="J80" s="34"/>
      <c r="K80" s="34"/>
      <c r="L80" s="88"/>
      <c r="M80" s="34"/>
      <c r="N80" s="34"/>
      <c r="O80" s="34"/>
      <c r="P80" s="34"/>
    </row>
    <row r="81" spans="1:16" s="32" customFormat="1" ht="41.25" hidden="1" customHeight="1">
      <c r="A81" s="156"/>
      <c r="B81" s="135" t="s">
        <v>113</v>
      </c>
      <c r="C81" s="75" t="s">
        <v>12</v>
      </c>
      <c r="D81" s="75">
        <v>1</v>
      </c>
      <c r="E81" s="123">
        <f>F81/D81</f>
        <v>0</v>
      </c>
      <c r="F81" s="100"/>
      <c r="G81" s="161"/>
      <c r="H81" s="33"/>
      <c r="M81" s="34"/>
      <c r="N81" s="34"/>
      <c r="O81" s="34"/>
      <c r="P81" s="34"/>
    </row>
    <row r="82" spans="1:16" s="32" customFormat="1" ht="38.25" hidden="1" customHeight="1">
      <c r="A82" s="156"/>
      <c r="B82" s="135" t="s">
        <v>113</v>
      </c>
      <c r="C82" s="75" t="s">
        <v>12</v>
      </c>
      <c r="D82" s="75">
        <v>63</v>
      </c>
      <c r="E82" s="123">
        <f>F82/D82</f>
        <v>0</v>
      </c>
      <c r="F82" s="124"/>
      <c r="G82" s="162"/>
      <c r="H82" s="33"/>
      <c r="M82" s="34"/>
      <c r="N82" s="94"/>
      <c r="O82" s="34"/>
      <c r="P82" s="34"/>
    </row>
    <row r="83" spans="1:16" s="32" customFormat="1" ht="165.75" hidden="1" customHeight="1">
      <c r="A83" s="156"/>
      <c r="B83" s="135" t="s">
        <v>121</v>
      </c>
      <c r="C83" s="111" t="s">
        <v>12</v>
      </c>
      <c r="D83" s="111">
        <v>39</v>
      </c>
      <c r="E83" s="5">
        <f>F83/D83</f>
        <v>0</v>
      </c>
      <c r="F83" s="8"/>
      <c r="G83" s="104"/>
      <c r="H83" s="33"/>
      <c r="M83" s="34"/>
      <c r="N83" s="34"/>
      <c r="O83" s="34"/>
      <c r="P83" s="34"/>
    </row>
    <row r="84" spans="1:16" s="32" customFormat="1" ht="18" hidden="1" customHeight="1">
      <c r="A84" s="6" t="s">
        <v>7</v>
      </c>
      <c r="B84" s="127"/>
      <c r="C84" s="111"/>
      <c r="D84" s="111"/>
      <c r="E84" s="7"/>
      <c r="F84" s="4">
        <f>SUM(F53:F83)</f>
        <v>0</v>
      </c>
      <c r="G84" s="104"/>
      <c r="H84" s="37" t="s">
        <v>21</v>
      </c>
      <c r="I84" s="32" t="s">
        <v>22</v>
      </c>
      <c r="J84" s="32">
        <v>398245</v>
      </c>
      <c r="L84" s="119"/>
      <c r="M84" s="34"/>
      <c r="N84" s="34"/>
      <c r="O84" s="34"/>
      <c r="P84" s="34"/>
    </row>
    <row r="85" spans="1:16" s="32" customFormat="1" hidden="1">
      <c r="A85" s="110"/>
      <c r="B85" s="127"/>
      <c r="C85" s="112"/>
      <c r="D85" s="112"/>
      <c r="E85" s="105"/>
      <c r="F85" s="4"/>
      <c r="G85" s="110"/>
      <c r="H85" s="33"/>
      <c r="L85" s="119"/>
      <c r="M85" s="34"/>
      <c r="N85" s="34"/>
      <c r="O85" s="34"/>
      <c r="P85" s="34"/>
    </row>
    <row r="86" spans="1:16" s="32" customFormat="1" ht="37.5" hidden="1">
      <c r="A86" s="111"/>
      <c r="B86" s="138" t="s">
        <v>34</v>
      </c>
      <c r="C86" s="12" t="s">
        <v>12</v>
      </c>
      <c r="D86" s="12">
        <v>125</v>
      </c>
      <c r="E86" s="5">
        <f>F86/D86</f>
        <v>0</v>
      </c>
      <c r="F86" s="55"/>
      <c r="G86" s="154">
        <v>244</v>
      </c>
      <c r="H86" s="33"/>
      <c r="M86" s="34"/>
      <c r="N86" s="96"/>
      <c r="O86" s="34"/>
      <c r="P86" s="34"/>
    </row>
    <row r="87" spans="1:16" s="32" customFormat="1" ht="101.25" hidden="1" customHeight="1">
      <c r="A87" s="111"/>
      <c r="B87" s="138" t="s">
        <v>40</v>
      </c>
      <c r="C87" s="12" t="s">
        <v>12</v>
      </c>
      <c r="D87" s="12">
        <v>120</v>
      </c>
      <c r="E87" s="5">
        <f t="shared" ref="E87:E97" si="12">F87/D87</f>
        <v>0</v>
      </c>
      <c r="F87" s="55"/>
      <c r="G87" s="154"/>
      <c r="H87" s="33"/>
      <c r="M87" s="34"/>
      <c r="N87" s="96"/>
      <c r="O87" s="34"/>
      <c r="P87" s="34"/>
    </row>
    <row r="88" spans="1:16" s="32" customFormat="1" ht="56.25" hidden="1">
      <c r="A88" s="111"/>
      <c r="B88" s="138" t="s">
        <v>35</v>
      </c>
      <c r="C88" s="12" t="s">
        <v>12</v>
      </c>
      <c r="D88" s="12"/>
      <c r="E88" s="5" t="e">
        <f t="shared" si="12"/>
        <v>#DIV/0!</v>
      </c>
      <c r="F88" s="55"/>
      <c r="G88" s="154"/>
      <c r="H88" s="33"/>
      <c r="M88" s="34"/>
      <c r="N88" s="96"/>
      <c r="O88" s="34"/>
      <c r="P88" s="34"/>
    </row>
    <row r="89" spans="1:16" s="32" customFormat="1" ht="36" hidden="1" customHeight="1">
      <c r="A89" s="111"/>
      <c r="B89" s="138" t="s">
        <v>41</v>
      </c>
      <c r="C89" s="12" t="s">
        <v>12</v>
      </c>
      <c r="D89" s="12">
        <v>120</v>
      </c>
      <c r="E89" s="5">
        <f t="shared" si="12"/>
        <v>0</v>
      </c>
      <c r="F89" s="55"/>
      <c r="G89" s="154"/>
      <c r="H89" s="33"/>
      <c r="M89" s="34"/>
      <c r="N89" s="96"/>
      <c r="O89" s="34"/>
      <c r="P89" s="34"/>
    </row>
    <row r="90" spans="1:16" s="32" customFormat="1" ht="56.25" hidden="1">
      <c r="A90" s="111"/>
      <c r="B90" s="138" t="s">
        <v>42</v>
      </c>
      <c r="C90" s="12" t="s">
        <v>12</v>
      </c>
      <c r="D90" s="12"/>
      <c r="E90" s="5" t="e">
        <f t="shared" si="12"/>
        <v>#DIV/0!</v>
      </c>
      <c r="F90" s="55"/>
      <c r="G90" s="154"/>
      <c r="H90" s="33"/>
      <c r="M90" s="34"/>
      <c r="N90" s="96"/>
      <c r="O90" s="34"/>
      <c r="P90" s="34"/>
    </row>
    <row r="91" spans="1:16" s="32" customFormat="1" ht="38.25" hidden="1" customHeight="1">
      <c r="A91" s="111"/>
      <c r="B91" s="138" t="s">
        <v>36</v>
      </c>
      <c r="C91" s="12" t="s">
        <v>12</v>
      </c>
      <c r="D91" s="12">
        <v>40</v>
      </c>
      <c r="E91" s="5">
        <f t="shared" si="12"/>
        <v>0</v>
      </c>
      <c r="F91" s="55"/>
      <c r="G91" s="154"/>
      <c r="H91" s="33"/>
      <c r="M91" s="34"/>
      <c r="N91" s="96"/>
      <c r="O91" s="34"/>
      <c r="P91" s="34"/>
    </row>
    <row r="92" spans="1:16" s="32" customFormat="1" ht="86.25" hidden="1" customHeight="1">
      <c r="A92" s="157">
        <v>3</v>
      </c>
      <c r="B92" s="138" t="s">
        <v>43</v>
      </c>
      <c r="C92" s="12" t="s">
        <v>12</v>
      </c>
      <c r="D92" s="12">
        <v>40</v>
      </c>
      <c r="E92" s="5">
        <f t="shared" si="12"/>
        <v>0</v>
      </c>
      <c r="F92" s="55"/>
      <c r="G92" s="154"/>
      <c r="H92" s="33"/>
      <c r="M92" s="34"/>
      <c r="N92" s="96"/>
      <c r="O92" s="34"/>
      <c r="P92" s="34"/>
    </row>
    <row r="93" spans="1:16" s="32" customFormat="1" ht="38.25" hidden="1" customHeight="1">
      <c r="A93" s="158"/>
      <c r="B93" s="138" t="s">
        <v>37</v>
      </c>
      <c r="C93" s="12" t="s">
        <v>12</v>
      </c>
      <c r="D93" s="12">
        <v>3</v>
      </c>
      <c r="E93" s="5">
        <f t="shared" si="12"/>
        <v>0</v>
      </c>
      <c r="F93" s="55"/>
      <c r="G93" s="154"/>
      <c r="H93" s="33"/>
      <c r="M93" s="34"/>
      <c r="N93" s="96"/>
      <c r="O93" s="34"/>
      <c r="P93" s="34"/>
    </row>
    <row r="94" spans="1:16" s="32" customFormat="1" ht="41.25" hidden="1" customHeight="1">
      <c r="A94" s="158"/>
      <c r="B94" s="138" t="s">
        <v>44</v>
      </c>
      <c r="C94" s="12" t="s">
        <v>12</v>
      </c>
      <c r="D94" s="12">
        <v>25</v>
      </c>
      <c r="E94" s="5">
        <f>F94/D94</f>
        <v>0</v>
      </c>
      <c r="F94" s="55"/>
      <c r="G94" s="154"/>
      <c r="H94" s="33"/>
      <c r="M94" s="34"/>
      <c r="N94" s="96"/>
      <c r="O94" s="34"/>
      <c r="P94" s="34"/>
    </row>
    <row r="95" spans="1:16" s="32" customFormat="1" ht="57" hidden="1" customHeight="1">
      <c r="A95" s="158"/>
      <c r="B95" s="138" t="s">
        <v>45</v>
      </c>
      <c r="C95" s="12" t="s">
        <v>12</v>
      </c>
      <c r="D95" s="12">
        <v>3</v>
      </c>
      <c r="E95" s="5">
        <f t="shared" si="12"/>
        <v>0</v>
      </c>
      <c r="F95" s="55"/>
      <c r="G95" s="154"/>
      <c r="H95" s="33"/>
      <c r="M95" s="34"/>
      <c r="N95" s="96"/>
      <c r="O95" s="34"/>
      <c r="P95" s="34"/>
    </row>
    <row r="96" spans="1:16" s="32" customFormat="1" ht="54" hidden="1" customHeight="1">
      <c r="A96" s="158"/>
      <c r="B96" s="138" t="s">
        <v>46</v>
      </c>
      <c r="C96" s="12" t="s">
        <v>12</v>
      </c>
      <c r="D96" s="12">
        <v>3</v>
      </c>
      <c r="E96" s="5">
        <f t="shared" si="12"/>
        <v>0</v>
      </c>
      <c r="F96" s="55"/>
      <c r="G96" s="154"/>
      <c r="H96" s="33"/>
      <c r="M96" s="34"/>
      <c r="N96" s="96"/>
      <c r="O96" s="34"/>
      <c r="P96" s="34"/>
    </row>
    <row r="97" spans="1:16" s="32" customFormat="1" ht="56.25" hidden="1" customHeight="1">
      <c r="A97" s="159"/>
      <c r="B97" s="138" t="s">
        <v>38</v>
      </c>
      <c r="C97" s="12" t="s">
        <v>12</v>
      </c>
      <c r="D97" s="12">
        <v>3</v>
      </c>
      <c r="E97" s="5">
        <f t="shared" si="12"/>
        <v>0</v>
      </c>
      <c r="F97" s="55"/>
      <c r="G97" s="154"/>
      <c r="H97" s="33"/>
      <c r="M97" s="34"/>
      <c r="N97" s="96"/>
      <c r="O97" s="34"/>
      <c r="P97" s="34"/>
    </row>
    <row r="98" spans="1:16" s="32" customFormat="1" hidden="1">
      <c r="A98" s="6" t="s">
        <v>7</v>
      </c>
      <c r="B98" s="127"/>
      <c r="C98" s="75"/>
      <c r="D98" s="111"/>
      <c r="E98" s="7"/>
      <c r="F98" s="4">
        <f>F97+F96+F95+F94+F93+F92+F91+F90+F89+F88+F87+F86</f>
        <v>0</v>
      </c>
      <c r="G98" s="154"/>
      <c r="H98" s="33"/>
      <c r="J98" s="32">
        <v>41712</v>
      </c>
      <c r="L98" s="119"/>
      <c r="M98" s="34"/>
      <c r="N98" s="34"/>
      <c r="O98" s="34"/>
      <c r="P98" s="34"/>
    </row>
    <row r="99" spans="1:16" s="32" customFormat="1" hidden="1">
      <c r="A99" s="6" t="s">
        <v>9</v>
      </c>
      <c r="B99" s="127"/>
      <c r="C99" s="75"/>
      <c r="D99" s="111"/>
      <c r="E99" s="7"/>
      <c r="F99" s="4">
        <f>F98+F84</f>
        <v>0</v>
      </c>
      <c r="G99" s="154"/>
      <c r="H99" s="33"/>
      <c r="J99" s="32">
        <v>439957</v>
      </c>
      <c r="K99" s="119">
        <f>F99-J99</f>
        <v>-439957</v>
      </c>
      <c r="L99" s="119"/>
      <c r="M99" s="34"/>
      <c r="N99" s="34"/>
      <c r="O99" s="34"/>
      <c r="P99" s="34"/>
    </row>
    <row r="100" spans="1:16" s="32" customFormat="1" hidden="1">
      <c r="A100" s="150" t="s">
        <v>10</v>
      </c>
      <c r="B100" s="150"/>
      <c r="C100" s="150"/>
      <c r="D100" s="150"/>
      <c r="E100" s="150"/>
      <c r="F100" s="150"/>
      <c r="G100" s="150"/>
      <c r="H100" s="33"/>
      <c r="M100" s="34"/>
      <c r="N100" s="34"/>
      <c r="O100" s="34"/>
      <c r="P100" s="34"/>
    </row>
    <row r="101" spans="1:16" s="32" customFormat="1" ht="56.25" hidden="1">
      <c r="A101" s="149">
        <v>4</v>
      </c>
      <c r="B101" s="128" t="s">
        <v>26</v>
      </c>
      <c r="C101" s="113" t="s">
        <v>30</v>
      </c>
      <c r="D101" s="111">
        <v>1</v>
      </c>
      <c r="E101" s="2">
        <f>F101/D101</f>
        <v>0</v>
      </c>
      <c r="F101" s="9"/>
      <c r="G101" s="154">
        <v>244</v>
      </c>
      <c r="H101" s="33"/>
      <c r="M101" s="34"/>
      <c r="N101" s="34"/>
      <c r="O101" s="34"/>
      <c r="P101" s="34"/>
    </row>
    <row r="102" spans="1:16" s="32" customFormat="1" ht="56.25" hidden="1">
      <c r="A102" s="149"/>
      <c r="B102" s="128" t="s">
        <v>27</v>
      </c>
      <c r="C102" s="113" t="s">
        <v>12</v>
      </c>
      <c r="D102" s="111">
        <v>1</v>
      </c>
      <c r="E102" s="2">
        <f>F102/D102</f>
        <v>0</v>
      </c>
      <c r="F102" s="9"/>
      <c r="G102" s="154"/>
      <c r="H102" s="33"/>
      <c r="M102" s="34"/>
      <c r="N102" s="34"/>
      <c r="O102" s="34"/>
      <c r="P102" s="34"/>
    </row>
    <row r="103" spans="1:16" s="32" customFormat="1" ht="75" hidden="1">
      <c r="A103" s="149"/>
      <c r="B103" s="128" t="s">
        <v>28</v>
      </c>
      <c r="C103" s="113" t="s">
        <v>30</v>
      </c>
      <c r="D103" s="111">
        <v>10</v>
      </c>
      <c r="E103" s="2">
        <f>F103/D103</f>
        <v>0</v>
      </c>
      <c r="F103" s="9"/>
      <c r="G103" s="154"/>
      <c r="H103" s="33"/>
      <c r="M103" s="34"/>
      <c r="N103" s="34"/>
      <c r="O103" s="34"/>
      <c r="P103" s="34"/>
    </row>
    <row r="104" spans="1:16" s="32" customFormat="1" ht="56.25" hidden="1">
      <c r="A104" s="149"/>
      <c r="B104" s="128" t="s">
        <v>29</v>
      </c>
      <c r="C104" s="113" t="s">
        <v>12</v>
      </c>
      <c r="D104" s="111">
        <v>1</v>
      </c>
      <c r="E104" s="2">
        <f>F104/D104</f>
        <v>0</v>
      </c>
      <c r="F104" s="9"/>
      <c r="G104" s="154"/>
      <c r="H104" s="33"/>
      <c r="M104" s="34"/>
      <c r="N104" s="34"/>
      <c r="O104" s="34"/>
      <c r="P104" s="34"/>
    </row>
    <row r="105" spans="1:16" s="32" customFormat="1" ht="93.75" hidden="1">
      <c r="A105" s="149"/>
      <c r="B105" s="128" t="s">
        <v>49</v>
      </c>
      <c r="C105" s="111" t="s">
        <v>12</v>
      </c>
      <c r="D105" s="111">
        <v>1</v>
      </c>
      <c r="E105" s="5"/>
      <c r="F105" s="9"/>
      <c r="G105" s="154"/>
      <c r="H105" s="33"/>
      <c r="M105" s="34"/>
      <c r="N105" s="34"/>
      <c r="O105" s="34"/>
      <c r="P105" s="34"/>
    </row>
    <row r="106" spans="1:16" s="32" customFormat="1" ht="37.5" hidden="1">
      <c r="A106" s="149"/>
      <c r="B106" s="128" t="s">
        <v>50</v>
      </c>
      <c r="C106" s="111" t="s">
        <v>12</v>
      </c>
      <c r="D106" s="111">
        <v>1</v>
      </c>
      <c r="E106" s="5"/>
      <c r="F106" s="9"/>
      <c r="G106" s="154"/>
      <c r="H106" s="33"/>
      <c r="M106" s="34"/>
      <c r="N106" s="34"/>
      <c r="O106" s="34"/>
      <c r="P106" s="34"/>
    </row>
    <row r="107" spans="1:16" s="32" customFormat="1" ht="37.5" hidden="1">
      <c r="A107" s="149"/>
      <c r="B107" s="128" t="s">
        <v>48</v>
      </c>
      <c r="C107" s="111" t="s">
        <v>12</v>
      </c>
      <c r="D107" s="111">
        <v>1</v>
      </c>
      <c r="E107" s="5">
        <f>F107/D107</f>
        <v>0</v>
      </c>
      <c r="F107" s="9"/>
      <c r="G107" s="154"/>
      <c r="H107" s="33"/>
      <c r="M107" s="34"/>
      <c r="N107" s="34"/>
      <c r="O107" s="34"/>
      <c r="P107" s="34"/>
    </row>
    <row r="108" spans="1:16" s="32" customFormat="1" ht="56.25" hidden="1" customHeight="1">
      <c r="A108" s="149"/>
      <c r="B108" s="128" t="s">
        <v>76</v>
      </c>
      <c r="C108" s="111" t="s">
        <v>12</v>
      </c>
      <c r="D108" s="111">
        <v>50</v>
      </c>
      <c r="E108" s="5">
        <f>F108/D108</f>
        <v>0</v>
      </c>
      <c r="F108" s="9"/>
      <c r="G108" s="154"/>
      <c r="H108" s="33"/>
      <c r="M108" s="34"/>
      <c r="N108" s="34"/>
      <c r="O108" s="34"/>
      <c r="P108" s="34"/>
    </row>
    <row r="109" spans="1:16" s="32" customFormat="1" ht="39.75" hidden="1" customHeight="1">
      <c r="A109" s="149"/>
      <c r="B109" s="128" t="s">
        <v>111</v>
      </c>
      <c r="C109" s="117" t="s">
        <v>12</v>
      </c>
      <c r="D109" s="117">
        <v>1</v>
      </c>
      <c r="E109" s="5">
        <f>F109/D109</f>
        <v>0</v>
      </c>
      <c r="F109" s="9"/>
      <c r="G109" s="154"/>
      <c r="H109" s="33"/>
      <c r="M109" s="34"/>
      <c r="N109" s="34"/>
      <c r="O109" s="34"/>
      <c r="P109" s="34"/>
    </row>
    <row r="110" spans="1:16" s="32" customFormat="1" ht="116.25" hidden="1" customHeight="1">
      <c r="A110" s="149"/>
      <c r="B110" s="128"/>
      <c r="C110" s="111" t="s">
        <v>12</v>
      </c>
      <c r="D110" s="111">
        <v>1</v>
      </c>
      <c r="E110" s="5">
        <f>F110/D110</f>
        <v>0</v>
      </c>
      <c r="F110" s="9"/>
      <c r="G110" s="154"/>
      <c r="H110" s="33"/>
      <c r="M110" s="34"/>
      <c r="N110" s="34"/>
      <c r="O110" s="34"/>
      <c r="P110" s="34"/>
    </row>
    <row r="111" spans="1:16" s="32" customFormat="1" hidden="1">
      <c r="A111" s="155" t="s">
        <v>7</v>
      </c>
      <c r="B111" s="155"/>
      <c r="C111" s="75"/>
      <c r="D111" s="111"/>
      <c r="E111" s="7"/>
      <c r="F111" s="4">
        <f>SUM(F105:F110)</f>
        <v>0</v>
      </c>
      <c r="G111" s="112"/>
      <c r="H111" s="33"/>
      <c r="M111" s="34"/>
      <c r="N111" s="88"/>
      <c r="O111" s="88"/>
      <c r="P111" s="34"/>
    </row>
    <row r="112" spans="1:16" s="32" customFormat="1" hidden="1">
      <c r="A112" s="150" t="s">
        <v>13</v>
      </c>
      <c r="B112" s="150"/>
      <c r="C112" s="150"/>
      <c r="D112" s="150"/>
      <c r="E112" s="150"/>
      <c r="F112" s="150"/>
      <c r="G112" s="150"/>
      <c r="H112" s="33"/>
      <c r="M112" s="34"/>
      <c r="N112" s="34"/>
      <c r="O112" s="34"/>
      <c r="P112" s="34"/>
    </row>
    <row r="113" spans="1:16" s="32" customFormat="1" hidden="1">
      <c r="A113" s="107">
        <v>5</v>
      </c>
      <c r="B113" s="128" t="s">
        <v>14</v>
      </c>
      <c r="C113" s="75" t="s">
        <v>15</v>
      </c>
      <c r="D113" s="111">
        <v>12</v>
      </c>
      <c r="E113" s="2">
        <f>F113/D113</f>
        <v>0</v>
      </c>
      <c r="F113" s="1"/>
      <c r="G113" s="150">
        <v>244</v>
      </c>
      <c r="H113" s="33"/>
      <c r="M113" s="34"/>
      <c r="N113" s="34"/>
      <c r="O113" s="34"/>
      <c r="P113" s="34"/>
    </row>
    <row r="114" spans="1:16" s="32" customFormat="1" hidden="1">
      <c r="A114" s="6" t="s">
        <v>7</v>
      </c>
      <c r="B114" s="127"/>
      <c r="C114" s="75"/>
      <c r="D114" s="111"/>
      <c r="E114" s="7"/>
      <c r="F114" s="4">
        <f>F113</f>
        <v>0</v>
      </c>
      <c r="G114" s="150"/>
      <c r="H114" s="33"/>
      <c r="M114" s="34"/>
      <c r="N114" s="34"/>
      <c r="O114" s="34"/>
      <c r="P114" s="34"/>
    </row>
    <row r="115" spans="1:16" s="32" customFormat="1" hidden="1">
      <c r="A115" s="150" t="s">
        <v>74</v>
      </c>
      <c r="B115" s="150"/>
      <c r="C115" s="150"/>
      <c r="D115" s="150"/>
      <c r="E115" s="150"/>
      <c r="F115" s="150"/>
      <c r="G115" s="110"/>
      <c r="H115" s="33"/>
      <c r="M115" s="34"/>
      <c r="N115" s="34"/>
      <c r="O115" s="34"/>
      <c r="P115" s="34"/>
    </row>
    <row r="116" spans="1:16" s="32" customFormat="1" ht="24" hidden="1" customHeight="1">
      <c r="A116" s="107">
        <v>6</v>
      </c>
      <c r="B116" s="128" t="s">
        <v>75</v>
      </c>
      <c r="C116" s="75" t="s">
        <v>15</v>
      </c>
      <c r="D116" s="111">
        <v>20</v>
      </c>
      <c r="E116" s="5">
        <f>F116/D116</f>
        <v>0</v>
      </c>
      <c r="F116" s="56"/>
      <c r="G116" s="150">
        <v>244</v>
      </c>
      <c r="H116" s="33"/>
      <c r="M116" s="34"/>
      <c r="N116" s="34"/>
      <c r="O116" s="34"/>
      <c r="P116" s="34"/>
    </row>
    <row r="117" spans="1:16" s="32" customFormat="1" hidden="1">
      <c r="A117" s="6" t="s">
        <v>7</v>
      </c>
      <c r="B117" s="127"/>
      <c r="C117" s="75"/>
      <c r="D117" s="111"/>
      <c r="E117" s="7"/>
      <c r="F117" s="4">
        <f>F116</f>
        <v>0</v>
      </c>
      <c r="G117" s="150"/>
      <c r="H117" s="33"/>
      <c r="M117" s="34"/>
      <c r="N117" s="34"/>
      <c r="O117" s="34"/>
      <c r="P117" s="34"/>
    </row>
    <row r="118" spans="1:16" s="32" customFormat="1">
      <c r="A118" s="6" t="s">
        <v>25</v>
      </c>
      <c r="B118" s="127"/>
      <c r="C118" s="75"/>
      <c r="D118" s="111"/>
      <c r="E118" s="7"/>
      <c r="F118" s="4">
        <f>F117+F114+F111+F99+F51</f>
        <v>2118996.5499999998</v>
      </c>
      <c r="G118" s="11"/>
      <c r="H118" s="33"/>
      <c r="J118" s="32">
        <v>4456467</v>
      </c>
      <c r="L118" s="119"/>
      <c r="M118" s="34"/>
      <c r="N118" s="97"/>
      <c r="O118" s="34"/>
      <c r="P118" s="34"/>
    </row>
    <row r="119" spans="1:16" s="32" customFormat="1">
      <c r="A119" s="38"/>
      <c r="B119" s="131"/>
      <c r="C119" s="76"/>
      <c r="D119" s="39"/>
      <c r="E119" s="40"/>
      <c r="F119" s="41"/>
      <c r="G119" s="42"/>
      <c r="H119" s="33"/>
      <c r="L119" s="119"/>
      <c r="M119" s="88"/>
      <c r="N119" s="88"/>
      <c r="O119" s="34"/>
      <c r="P119" s="34"/>
    </row>
    <row r="120" spans="1:16">
      <c r="A120" s="43"/>
      <c r="B120" s="132" t="s">
        <v>57</v>
      </c>
      <c r="C120" s="77"/>
      <c r="D120" s="44"/>
      <c r="E120" s="45" t="s">
        <v>32</v>
      </c>
      <c r="F120" s="46"/>
      <c r="G120" s="42"/>
      <c r="J120" s="32"/>
      <c r="K120" s="32"/>
      <c r="L120" s="32"/>
      <c r="M120" s="34"/>
      <c r="N120" s="98"/>
    </row>
    <row r="121" spans="1:16">
      <c r="A121" s="43"/>
      <c r="B121" s="133"/>
      <c r="C121" s="78"/>
      <c r="D121" s="48"/>
      <c r="E121" s="49"/>
      <c r="F121" s="50"/>
      <c r="G121" s="47"/>
    </row>
    <row r="122" spans="1:16" ht="37.5">
      <c r="A122" s="26"/>
      <c r="B122" s="132" t="s">
        <v>108</v>
      </c>
      <c r="C122" s="109"/>
      <c r="D122" s="44"/>
      <c r="E122" s="45" t="s">
        <v>53</v>
      </c>
      <c r="F122" s="52"/>
      <c r="G122" s="26"/>
    </row>
    <row r="123" spans="1:16">
      <c r="A123" s="26"/>
      <c r="B123" s="132"/>
      <c r="C123" s="115"/>
      <c r="D123" s="116"/>
      <c r="E123" s="45"/>
      <c r="F123" s="53"/>
      <c r="G123" s="26"/>
    </row>
    <row r="124" spans="1:16">
      <c r="A124" s="26"/>
      <c r="B124" s="132"/>
      <c r="C124" s="115"/>
      <c r="D124" s="116"/>
      <c r="E124" s="163"/>
      <c r="F124" s="163"/>
      <c r="G124" s="26"/>
    </row>
    <row r="125" spans="1:16">
      <c r="A125" s="26"/>
      <c r="B125" s="134"/>
      <c r="C125" s="73"/>
      <c r="D125" s="51"/>
      <c r="E125" s="45"/>
      <c r="F125" s="52"/>
      <c r="G125" s="26"/>
    </row>
    <row r="128" spans="1:16">
      <c r="F128" s="54"/>
    </row>
  </sheetData>
  <mergeCells count="20">
    <mergeCell ref="A111:B111"/>
    <mergeCell ref="A112:G112"/>
    <mergeCell ref="G113:G114"/>
    <mergeCell ref="A115:F115"/>
    <mergeCell ref="E124:F124"/>
    <mergeCell ref="G116:G117"/>
    <mergeCell ref="A101:A110"/>
    <mergeCell ref="G101:G110"/>
    <mergeCell ref="A100:G100"/>
    <mergeCell ref="A6:G6"/>
    <mergeCell ref="A7:F7"/>
    <mergeCell ref="A10:G10"/>
    <mergeCell ref="A11:A49"/>
    <mergeCell ref="G11:G49"/>
    <mergeCell ref="A50:B50"/>
    <mergeCell ref="A52:G52"/>
    <mergeCell ref="A53:A83"/>
    <mergeCell ref="G70:G82"/>
    <mergeCell ref="G86:G99"/>
    <mergeCell ref="A92:A97"/>
  </mergeCells>
  <pageMargins left="0.98425196850393704" right="0.39370078740157483" top="0.59055118110236227" bottom="0.39370078740157483" header="0.19685039370078741" footer="0.19685039370078741"/>
  <pageSetup paperSize="9" scale="90" orientation="portrait" r:id="rId1"/>
  <rowBreaks count="3" manualBreakCount="3">
    <brk id="42" max="6" man="1"/>
    <brk id="69" max="6" man="1"/>
    <brk id="8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смета 1 </vt:lpstr>
      <vt:lpstr>смета7</vt:lpstr>
      <vt:lpstr>'смета 1 '!Заголовки_для_печати</vt:lpstr>
      <vt:lpstr>смета7!Заголовки_для_печати</vt:lpstr>
      <vt:lpstr>'смета 1 '!Область_печати</vt:lpstr>
      <vt:lpstr>смета7!Область_печати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2023-10-17T00:31:52Z</dcterms:modified>
</cp:coreProperties>
</file>